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0_общие документы\ИСПОЛНЕНИЕ 2024\К размещению (II квартал)\"/>
    </mc:Choice>
  </mc:AlternateContent>
  <bookViews>
    <workbookView xWindow="0" yWindow="0" windowWidth="28800" windowHeight="13425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Поселения!$A$3:$DU$145</definedName>
  </definedNames>
  <calcPr calcId="152511"/>
</workbook>
</file>

<file path=xl/calcChain.xml><?xml version="1.0" encoding="utf-8"?>
<calcChain xmlns="http://schemas.openxmlformats.org/spreadsheetml/2006/main">
  <c r="DT139" i="3" l="1"/>
  <c r="DU139" i="3"/>
  <c r="DT133" i="3"/>
  <c r="DU133" i="3"/>
  <c r="DT134" i="3"/>
  <c r="DU134" i="3"/>
  <c r="DT135" i="3"/>
  <c r="DU135" i="3"/>
  <c r="DT136" i="3"/>
  <c r="DU136" i="3"/>
  <c r="DT137" i="3"/>
  <c r="DU137" i="3"/>
  <c r="DU130" i="3"/>
  <c r="DT130" i="3"/>
  <c r="CR124" i="3"/>
  <c r="CS124" i="3"/>
  <c r="CR125" i="3"/>
  <c r="CS125" i="3"/>
  <c r="CR126" i="3"/>
  <c r="CS126" i="3"/>
  <c r="CR127" i="3"/>
  <c r="CS127" i="3"/>
  <c r="CR128" i="3"/>
  <c r="CS128" i="3"/>
  <c r="CR129" i="3"/>
  <c r="CS129" i="3"/>
  <c r="CR130" i="3"/>
  <c r="CS130" i="3"/>
  <c r="BX141" i="3"/>
  <c r="BY141" i="3"/>
  <c r="BX142" i="3"/>
  <c r="BY142" i="3"/>
  <c r="BX132" i="3"/>
  <c r="BY132" i="3"/>
  <c r="BX133" i="3"/>
  <c r="BY133" i="3"/>
  <c r="BX134" i="3"/>
  <c r="BY134" i="3"/>
  <c r="BX124" i="3"/>
  <c r="BY124" i="3"/>
  <c r="BX125" i="3"/>
  <c r="BY125" i="3"/>
  <c r="BX126" i="3"/>
  <c r="BY126" i="3"/>
  <c r="BX127" i="3"/>
  <c r="BY127" i="3"/>
  <c r="BX128" i="3"/>
  <c r="BY128" i="3"/>
  <c r="BX129" i="3"/>
  <c r="BY129" i="3"/>
  <c r="BX130" i="3"/>
  <c r="BY130" i="3"/>
  <c r="BS124" i="3"/>
  <c r="BT124" i="3"/>
  <c r="BI139" i="3"/>
  <c r="BJ139" i="3"/>
  <c r="BI140" i="3"/>
  <c r="BJ140" i="3"/>
  <c r="BI141" i="3"/>
  <c r="BJ141" i="3"/>
  <c r="BI133" i="3"/>
  <c r="BJ133" i="3"/>
  <c r="BI134" i="3"/>
  <c r="BJ134" i="3"/>
  <c r="BI135" i="3"/>
  <c r="BJ135" i="3"/>
  <c r="BI136" i="3"/>
  <c r="BJ136" i="3"/>
  <c r="BI137" i="3"/>
  <c r="BJ137" i="3"/>
  <c r="BI124" i="3"/>
  <c r="BJ124" i="3"/>
  <c r="BI125" i="3"/>
  <c r="BJ125" i="3"/>
  <c r="BI126" i="3"/>
  <c r="BJ126" i="3"/>
  <c r="BI127" i="3"/>
  <c r="BJ127" i="3"/>
  <c r="BI128" i="3"/>
  <c r="BJ128" i="3"/>
  <c r="BI129" i="3"/>
  <c r="BJ129" i="3"/>
  <c r="BI130" i="3"/>
  <c r="BJ130" i="3"/>
  <c r="BD133" i="3"/>
  <c r="BE133" i="3"/>
  <c r="BD134" i="3"/>
  <c r="BE134" i="3"/>
  <c r="BD135" i="3"/>
  <c r="BE135" i="3"/>
  <c r="BD136" i="3"/>
  <c r="BE136" i="3"/>
  <c r="BD137" i="3"/>
  <c r="BE137" i="3"/>
  <c r="BD124" i="3"/>
  <c r="BE124" i="3"/>
  <c r="BD125" i="3"/>
  <c r="BE125" i="3"/>
  <c r="BD126" i="3"/>
  <c r="BE126" i="3"/>
  <c r="BD127" i="3"/>
  <c r="BE127" i="3"/>
  <c r="BD128" i="3"/>
  <c r="BE128" i="3"/>
  <c r="BD129" i="3"/>
  <c r="BE129" i="3"/>
  <c r="BD130" i="3"/>
  <c r="BE130" i="3"/>
  <c r="AU134" i="3"/>
  <c r="AU137" i="3"/>
  <c r="AU124" i="3"/>
  <c r="AE134" i="3"/>
  <c r="Z141" i="3"/>
  <c r="AA141" i="3"/>
  <c r="Z142" i="3"/>
  <c r="AA142" i="3"/>
  <c r="Z139" i="3"/>
  <c r="AA139" i="3"/>
  <c r="Z133" i="3"/>
  <c r="AA133" i="3"/>
  <c r="Z134" i="3"/>
  <c r="AA134" i="3"/>
  <c r="Z135" i="3"/>
  <c r="AA135" i="3"/>
  <c r="Z136" i="3"/>
  <c r="AA136" i="3"/>
  <c r="Z137" i="3"/>
  <c r="AA137" i="3"/>
  <c r="AA132" i="3"/>
  <c r="Z132" i="3"/>
  <c r="Z128" i="3"/>
  <c r="AA128" i="3"/>
  <c r="Z129" i="3"/>
  <c r="AA129" i="3"/>
  <c r="Z130" i="3"/>
  <c r="AA130" i="3"/>
  <c r="DU122" i="3"/>
  <c r="DT116" i="3"/>
  <c r="DU116" i="3"/>
  <c r="DT118" i="3"/>
  <c r="DU118" i="3"/>
  <c r="DT119" i="3"/>
  <c r="DU119" i="3"/>
  <c r="DT120" i="3"/>
  <c r="DU120" i="3"/>
  <c r="DT121" i="3"/>
  <c r="DU121" i="3"/>
  <c r="DT103" i="3"/>
  <c r="DU103" i="3"/>
  <c r="DT104" i="3"/>
  <c r="DU104" i="3"/>
  <c r="DT105" i="3"/>
  <c r="DU105" i="3"/>
  <c r="DT106" i="3"/>
  <c r="DU106" i="3"/>
  <c r="DT107" i="3"/>
  <c r="DU107" i="3"/>
  <c r="DP109" i="3"/>
  <c r="DO109" i="3"/>
  <c r="DO106" i="3"/>
  <c r="DP106" i="3"/>
  <c r="DO107" i="3"/>
  <c r="DP107" i="3"/>
  <c r="DO102" i="3"/>
  <c r="DP102" i="3"/>
  <c r="DO103" i="3"/>
  <c r="DP103" i="3"/>
  <c r="DO104" i="3"/>
  <c r="DP104" i="3"/>
  <c r="DK103" i="3"/>
  <c r="BX120" i="3"/>
  <c r="BY120" i="3"/>
  <c r="BX121" i="3"/>
  <c r="BY121" i="3"/>
  <c r="BY119" i="3"/>
  <c r="BX119" i="3"/>
  <c r="BX110" i="3"/>
  <c r="BY110" i="3"/>
  <c r="BX111" i="3"/>
  <c r="BY111" i="3"/>
  <c r="BX112" i="3"/>
  <c r="BY112" i="3"/>
  <c r="BS119" i="3"/>
  <c r="AJ113" i="3"/>
  <c r="AE114" i="3"/>
  <c r="Z116" i="3"/>
  <c r="AA116" i="3"/>
  <c r="Z117" i="3"/>
  <c r="AA117" i="3"/>
  <c r="Z118" i="3"/>
  <c r="AA118" i="3"/>
  <c r="Z119" i="3"/>
  <c r="AA119" i="3"/>
  <c r="Z120" i="3"/>
  <c r="AA120" i="3"/>
  <c r="Z107" i="3"/>
  <c r="AA107" i="3"/>
  <c r="DT100" i="3"/>
  <c r="DU100" i="3"/>
  <c r="DT93" i="3"/>
  <c r="DU93" i="3"/>
  <c r="DT94" i="3"/>
  <c r="DU94" i="3"/>
  <c r="DT95" i="3"/>
  <c r="DU95" i="3"/>
  <c r="DT91" i="3"/>
  <c r="DU91" i="3"/>
  <c r="DO92" i="3"/>
  <c r="DP92" i="3"/>
  <c r="DO93" i="3"/>
  <c r="DP93" i="3"/>
  <c r="DO94" i="3"/>
  <c r="DP94" i="3"/>
  <c r="DO95" i="3"/>
  <c r="DP95" i="3"/>
  <c r="DP91" i="3"/>
  <c r="DO91" i="3"/>
  <c r="DO88" i="3"/>
  <c r="DP88" i="3"/>
  <c r="DO89" i="3"/>
  <c r="DP89" i="3"/>
  <c r="DK97" i="3"/>
  <c r="DK98" i="3"/>
  <c r="DK99" i="3"/>
  <c r="DK101" i="3"/>
  <c r="DK96" i="3"/>
  <c r="DK80" i="3"/>
  <c r="DK81" i="3"/>
  <c r="DG98" i="3"/>
  <c r="DH98" i="3"/>
  <c r="DG99" i="3"/>
  <c r="DH99" i="3"/>
  <c r="DG100" i="3"/>
  <c r="DH100" i="3"/>
  <c r="DH97" i="3"/>
  <c r="DG97" i="3"/>
  <c r="DG92" i="3"/>
  <c r="DH92" i="3"/>
  <c r="DG93" i="3"/>
  <c r="DH93" i="3"/>
  <c r="DG94" i="3"/>
  <c r="DH94" i="3"/>
  <c r="DG95" i="3"/>
  <c r="DH95" i="3"/>
  <c r="DH91" i="3"/>
  <c r="DG91" i="3"/>
  <c r="DG86" i="3"/>
  <c r="DH86" i="3"/>
  <c r="DG87" i="3"/>
  <c r="DH87" i="3"/>
  <c r="DG88" i="3"/>
  <c r="DH88" i="3"/>
  <c r="DG89" i="3"/>
  <c r="DH89" i="3"/>
  <c r="DH85" i="3"/>
  <c r="DG85" i="3"/>
  <c r="BX98" i="3"/>
  <c r="BY98" i="3"/>
  <c r="BX99" i="3"/>
  <c r="BY99" i="3"/>
  <c r="BX100" i="3"/>
  <c r="BY100" i="3"/>
  <c r="BY97" i="3"/>
  <c r="BX97" i="3"/>
  <c r="BO90" i="3"/>
  <c r="BO91" i="3"/>
  <c r="BE99" i="3"/>
  <c r="BD100" i="3"/>
  <c r="BD81" i="3"/>
  <c r="BE81" i="3"/>
  <c r="BD82" i="3"/>
  <c r="BE82" i="3"/>
  <c r="BE83" i="3"/>
  <c r="BD83" i="3"/>
  <c r="AE87" i="3"/>
  <c r="Z97" i="3"/>
  <c r="AA97" i="3"/>
  <c r="Z98" i="3"/>
  <c r="AA98" i="3"/>
  <c r="Z99" i="3"/>
  <c r="AA99" i="3"/>
  <c r="Z94" i="3"/>
  <c r="AA94" i="3"/>
  <c r="Z95" i="3"/>
  <c r="AA95" i="3"/>
  <c r="Z91" i="3"/>
  <c r="AA91" i="3"/>
  <c r="Z92" i="3"/>
  <c r="AA92" i="3"/>
  <c r="Z88" i="3"/>
  <c r="AA88" i="3"/>
  <c r="Z89" i="3"/>
  <c r="AA89" i="3"/>
  <c r="Z85" i="3"/>
  <c r="AA85" i="3"/>
  <c r="Z86" i="3"/>
  <c r="AA86" i="3"/>
  <c r="DT78" i="3"/>
  <c r="DU78" i="3"/>
  <c r="DT79" i="3"/>
  <c r="DU79" i="3"/>
  <c r="DT76" i="3"/>
  <c r="DU76" i="3"/>
  <c r="DT58" i="3"/>
  <c r="DU58" i="3"/>
  <c r="DT59" i="3"/>
  <c r="DU59" i="3"/>
  <c r="DT60" i="3"/>
  <c r="DU60" i="3"/>
  <c r="DT61" i="3"/>
  <c r="DU61" i="3"/>
  <c r="DT62" i="3"/>
  <c r="DU62" i="3"/>
  <c r="DU57" i="3"/>
  <c r="DT57" i="3"/>
  <c r="BX77" i="3"/>
  <c r="BY77" i="3"/>
  <c r="BX78" i="3"/>
  <c r="BY78" i="3"/>
  <c r="BX79" i="3"/>
  <c r="BY79" i="3"/>
  <c r="BX64" i="3"/>
  <c r="BY64" i="3"/>
  <c r="BX65" i="3"/>
  <c r="BY65" i="3"/>
  <c r="BX66" i="3"/>
  <c r="BY66" i="3"/>
  <c r="BX67" i="3"/>
  <c r="BY67" i="3"/>
  <c r="BX62" i="3"/>
  <c r="BY62" i="3"/>
  <c r="BI77" i="3"/>
  <c r="BJ77" i="3"/>
  <c r="BI78" i="3"/>
  <c r="BJ78" i="3"/>
  <c r="BI79" i="3"/>
  <c r="BJ79" i="3"/>
  <c r="BI71" i="3"/>
  <c r="BJ71" i="3"/>
  <c r="BI72" i="3"/>
  <c r="BJ72" i="3"/>
  <c r="BI73" i="3"/>
  <c r="BJ73" i="3"/>
  <c r="BI74" i="3"/>
  <c r="BJ74" i="3"/>
  <c r="BJ76" i="3"/>
  <c r="BI76" i="3"/>
  <c r="BJ70" i="3"/>
  <c r="BI70" i="3"/>
  <c r="BI65" i="3"/>
  <c r="BJ65" i="3"/>
  <c r="BD77" i="3"/>
  <c r="BE77" i="3"/>
  <c r="BD78" i="3"/>
  <c r="BE78" i="3"/>
  <c r="BD79" i="3"/>
  <c r="BE79" i="3"/>
  <c r="BD71" i="3"/>
  <c r="BE71" i="3"/>
  <c r="BD72" i="3"/>
  <c r="BE72" i="3"/>
  <c r="BD73" i="3"/>
  <c r="BE73" i="3"/>
  <c r="BD74" i="3"/>
  <c r="BE74" i="3"/>
  <c r="BD65" i="3"/>
  <c r="BE65" i="3"/>
  <c r="BD66" i="3"/>
  <c r="BE66" i="3"/>
  <c r="BD67" i="3"/>
  <c r="BE67" i="3"/>
  <c r="BD68" i="3"/>
  <c r="BE68" i="3"/>
  <c r="BE76" i="3"/>
  <c r="BD76" i="3"/>
  <c r="BE70" i="3"/>
  <c r="BD70" i="3"/>
  <c r="BE64" i="3"/>
  <c r="BD64" i="3"/>
  <c r="BD62" i="3"/>
  <c r="BE62" i="3"/>
  <c r="BD57" i="3"/>
  <c r="BE57" i="3"/>
  <c r="BD58" i="3"/>
  <c r="BE58" i="3"/>
  <c r="BD59" i="3"/>
  <c r="BE59" i="3"/>
  <c r="BD60" i="3"/>
  <c r="BE60" i="3"/>
  <c r="AU71" i="3"/>
  <c r="AU72" i="3"/>
  <c r="AU73" i="3"/>
  <c r="AU74" i="3"/>
  <c r="AO65" i="3"/>
  <c r="AP65" i="3"/>
  <c r="AO66" i="3"/>
  <c r="AP66" i="3"/>
  <c r="AO67" i="3"/>
  <c r="AP67" i="3"/>
  <c r="AO68" i="3"/>
  <c r="AP68" i="3"/>
  <c r="AP64" i="3"/>
  <c r="AO64" i="3"/>
  <c r="AO60" i="3"/>
  <c r="AP60" i="3"/>
  <c r="AO61" i="3"/>
  <c r="AP61" i="3"/>
  <c r="AO62" i="3"/>
  <c r="AP62" i="3"/>
  <c r="AJ68" i="3"/>
  <c r="AK68" i="3"/>
  <c r="AE72" i="3"/>
  <c r="AE73" i="3"/>
  <c r="Z76" i="3"/>
  <c r="AA76" i="3"/>
  <c r="Z77" i="3"/>
  <c r="AA77" i="3"/>
  <c r="Z78" i="3"/>
  <c r="AA78" i="3"/>
  <c r="Z70" i="3"/>
  <c r="AA70" i="3"/>
  <c r="Z71" i="3"/>
  <c r="AA71" i="3"/>
  <c r="Z72" i="3"/>
  <c r="AA72" i="3"/>
  <c r="Z73" i="3"/>
  <c r="AA73" i="3"/>
  <c r="Z68" i="3"/>
  <c r="AA68" i="3"/>
  <c r="DT55" i="3"/>
  <c r="DU55" i="3"/>
  <c r="DT49" i="3"/>
  <c r="DU49" i="3"/>
  <c r="DT50" i="3"/>
  <c r="DU50" i="3"/>
  <c r="DT51" i="3"/>
  <c r="DU51" i="3"/>
  <c r="DT52" i="3"/>
  <c r="DU52" i="3"/>
  <c r="DT53" i="3"/>
  <c r="DU53" i="3"/>
  <c r="DT44" i="3"/>
  <c r="DU44" i="3"/>
  <c r="DT45" i="3"/>
  <c r="DU45" i="3"/>
  <c r="DT46" i="3"/>
  <c r="DU46" i="3"/>
  <c r="DT47" i="3"/>
  <c r="DU47" i="3"/>
  <c r="DT39" i="3"/>
  <c r="DU39" i="3"/>
  <c r="DT40" i="3"/>
  <c r="DU40" i="3"/>
  <c r="DT41" i="3"/>
  <c r="DU41" i="3"/>
  <c r="DT31" i="3"/>
  <c r="DU31" i="3"/>
  <c r="DT32" i="3"/>
  <c r="DU32" i="3"/>
  <c r="DT33" i="3"/>
  <c r="DU33" i="3"/>
  <c r="DT34" i="3"/>
  <c r="DU34" i="3"/>
  <c r="DT35" i="3"/>
  <c r="DU35" i="3"/>
  <c r="DT36" i="3"/>
  <c r="DU36" i="3"/>
  <c r="DT37" i="3"/>
  <c r="DU37" i="3"/>
  <c r="DK8" i="3"/>
  <c r="DK9" i="3"/>
  <c r="DK10" i="3"/>
  <c r="DK7" i="3"/>
  <c r="DK13" i="3"/>
  <c r="DK14" i="3"/>
  <c r="DK15" i="3"/>
  <c r="DK16" i="3"/>
  <c r="DK17" i="3"/>
  <c r="DK12" i="3"/>
  <c r="DK21" i="3"/>
  <c r="DK22" i="3"/>
  <c r="DK23" i="3"/>
  <c r="DK26" i="3"/>
  <c r="DK27" i="3"/>
  <c r="DK28" i="3"/>
  <c r="DK29" i="3"/>
  <c r="DK50" i="3"/>
  <c r="DK51" i="3"/>
  <c r="DK52" i="3"/>
  <c r="DK53" i="3"/>
  <c r="DK54" i="3"/>
  <c r="DK55" i="3"/>
  <c r="DK49" i="3"/>
  <c r="DK44" i="3"/>
  <c r="DK45" i="3"/>
  <c r="DK46" i="3"/>
  <c r="DK47" i="3"/>
  <c r="DK43" i="3"/>
  <c r="DK32" i="3"/>
  <c r="DK33" i="3"/>
  <c r="DK34" i="3"/>
  <c r="DK35" i="3"/>
  <c r="DK36" i="3"/>
  <c r="DK37" i="3"/>
  <c r="DK38" i="3"/>
  <c r="DK39" i="3"/>
  <c r="DK40" i="3"/>
  <c r="DK41" i="3"/>
  <c r="DK31" i="3"/>
  <c r="DG50" i="3"/>
  <c r="DH50" i="3"/>
  <c r="DG51" i="3"/>
  <c r="DH51" i="3"/>
  <c r="DG52" i="3"/>
  <c r="DH52" i="3"/>
  <c r="DG53" i="3"/>
  <c r="DH53" i="3"/>
  <c r="DG54" i="3"/>
  <c r="DH54" i="3"/>
  <c r="DG55" i="3"/>
  <c r="DH55" i="3"/>
  <c r="DH49" i="3"/>
  <c r="DG49" i="3"/>
  <c r="DG32" i="3"/>
  <c r="DH32" i="3"/>
  <c r="DG33" i="3"/>
  <c r="DH33" i="3"/>
  <c r="DG34" i="3"/>
  <c r="DH34" i="3"/>
  <c r="DG35" i="3"/>
  <c r="DH35" i="3"/>
  <c r="DG36" i="3"/>
  <c r="DH36" i="3"/>
  <c r="DG37" i="3"/>
  <c r="DH37" i="3"/>
  <c r="DG38" i="3"/>
  <c r="DH38" i="3"/>
  <c r="DG39" i="3"/>
  <c r="DH39" i="3"/>
  <c r="DG40" i="3"/>
  <c r="DH40" i="3"/>
  <c r="DG41" i="3"/>
  <c r="DH41" i="3"/>
  <c r="DH31" i="3"/>
  <c r="DG31" i="3"/>
  <c r="CR49" i="3"/>
  <c r="CS49" i="3"/>
  <c r="CR51" i="3"/>
  <c r="CS51" i="3"/>
  <c r="CR52" i="3"/>
  <c r="CS52" i="3"/>
  <c r="CR53" i="3"/>
  <c r="CS53" i="3"/>
  <c r="CR54" i="3"/>
  <c r="CS54" i="3"/>
  <c r="CD50" i="3"/>
  <c r="CD51" i="3"/>
  <c r="CD52" i="3"/>
  <c r="CD53" i="3"/>
  <c r="CD33" i="3"/>
  <c r="CD34" i="3"/>
  <c r="CD35" i="3"/>
  <c r="CD36" i="3"/>
  <c r="CD37" i="3"/>
  <c r="CD38" i="3"/>
  <c r="CD39" i="3"/>
  <c r="CD40" i="3"/>
  <c r="BX49" i="3"/>
  <c r="BY49" i="3"/>
  <c r="BX50" i="3"/>
  <c r="BY50" i="3"/>
  <c r="BX51" i="3"/>
  <c r="BY51" i="3"/>
  <c r="BX52" i="3"/>
  <c r="BY52" i="3"/>
  <c r="BX53" i="3"/>
  <c r="BY53" i="3"/>
  <c r="BX54" i="3"/>
  <c r="BY54" i="3"/>
  <c r="BX43" i="3"/>
  <c r="BY43" i="3"/>
  <c r="BX44" i="3"/>
  <c r="BX45" i="3"/>
  <c r="BY45" i="3"/>
  <c r="BX46" i="3"/>
  <c r="BY46" i="3"/>
  <c r="BX41" i="3"/>
  <c r="BY41" i="3"/>
  <c r="BX31" i="3"/>
  <c r="BY31" i="3"/>
  <c r="BX32" i="3"/>
  <c r="BX33" i="3"/>
  <c r="BX34" i="3"/>
  <c r="BY34" i="3"/>
  <c r="BX35" i="3"/>
  <c r="BY35" i="3"/>
  <c r="BX36" i="3"/>
  <c r="BY36" i="3"/>
  <c r="BX37" i="3"/>
  <c r="BY37" i="3"/>
  <c r="BX38" i="3"/>
  <c r="BX39" i="3"/>
  <c r="BY39" i="3"/>
  <c r="BN35" i="3"/>
  <c r="BN36" i="3"/>
  <c r="BI37" i="3"/>
  <c r="BJ37" i="3"/>
  <c r="BI38" i="3"/>
  <c r="BJ38" i="3"/>
  <c r="BD51" i="3"/>
  <c r="BE51" i="3"/>
  <c r="BD52" i="3"/>
  <c r="BE52" i="3"/>
  <c r="BD53" i="3"/>
  <c r="BE53" i="3"/>
  <c r="BD54" i="3"/>
  <c r="BE54" i="3"/>
  <c r="BD55" i="3"/>
  <c r="BE55" i="3"/>
  <c r="BD49" i="3"/>
  <c r="BE49" i="3"/>
  <c r="BD36" i="3"/>
  <c r="BE36" i="3"/>
  <c r="BD37" i="3"/>
  <c r="BE37" i="3"/>
  <c r="BD38" i="3"/>
  <c r="BE38" i="3"/>
  <c r="BD39" i="3"/>
  <c r="BE39" i="3"/>
  <c r="BD40" i="3"/>
  <c r="BE40" i="3"/>
  <c r="AU52" i="3"/>
  <c r="AO45" i="3"/>
  <c r="AP45" i="3"/>
  <c r="AO46" i="3"/>
  <c r="AP46" i="3"/>
  <c r="AO47" i="3"/>
  <c r="AP47" i="3"/>
  <c r="Z49" i="3"/>
  <c r="AA49" i="3"/>
  <c r="Z50" i="3"/>
  <c r="AA50" i="3"/>
  <c r="Z51" i="3"/>
  <c r="AA51" i="3"/>
  <c r="Z52" i="3"/>
  <c r="AA52" i="3"/>
  <c r="Z53" i="3"/>
  <c r="AA53" i="3"/>
  <c r="Z32" i="3"/>
  <c r="AA32" i="3"/>
  <c r="Z33" i="3"/>
  <c r="AA33" i="3"/>
  <c r="Z34" i="3"/>
  <c r="AA34" i="3"/>
  <c r="Z35" i="3"/>
  <c r="AA35" i="3"/>
  <c r="Z36" i="3"/>
  <c r="AA36" i="3"/>
  <c r="DT26" i="3"/>
  <c r="DU26" i="3"/>
  <c r="DT27" i="3"/>
  <c r="DU27" i="3"/>
  <c r="DT28" i="3"/>
  <c r="DU28" i="3"/>
  <c r="DT29" i="3"/>
  <c r="DU29" i="3"/>
  <c r="DT15" i="3"/>
  <c r="DU15" i="3"/>
  <c r="DT16" i="3"/>
  <c r="DU16" i="3"/>
  <c r="DT17" i="3"/>
  <c r="DU17" i="3"/>
  <c r="DT12" i="3"/>
  <c r="DU12" i="3"/>
  <c r="DT13" i="3"/>
  <c r="DU13" i="3"/>
  <c r="CC26" i="3"/>
  <c r="CD26" i="3"/>
  <c r="CC27" i="3"/>
  <c r="CD27" i="3"/>
  <c r="CC28" i="3"/>
  <c r="CD28" i="3"/>
  <c r="CC29" i="3"/>
  <c r="CD29" i="3"/>
  <c r="CD25" i="3"/>
  <c r="CC25" i="3"/>
  <c r="BX22" i="3"/>
  <c r="BY22" i="3"/>
  <c r="BX23" i="3"/>
  <c r="BY23" i="3"/>
  <c r="BX13" i="3"/>
  <c r="BY13" i="3"/>
  <c r="BX14" i="3"/>
  <c r="BY14" i="3"/>
  <c r="BX15" i="3"/>
  <c r="BY15" i="3"/>
  <c r="BX16" i="3"/>
  <c r="BY16" i="3"/>
  <c r="BX17" i="3"/>
  <c r="BY17" i="3"/>
  <c r="BX8" i="3"/>
  <c r="BY8" i="3"/>
  <c r="BX9" i="3"/>
  <c r="BY9" i="3"/>
  <c r="BX10" i="3"/>
  <c r="BY10" i="3"/>
  <c r="BI27" i="3"/>
  <c r="BJ27" i="3"/>
  <c r="BI28" i="3"/>
  <c r="BJ28" i="3"/>
  <c r="BI29" i="3"/>
  <c r="BJ29" i="3"/>
  <c r="BD27" i="3"/>
  <c r="BE27" i="3"/>
  <c r="BD28" i="3"/>
  <c r="BE28" i="3"/>
  <c r="BD29" i="3"/>
  <c r="BE29" i="3"/>
  <c r="BE18" i="3"/>
  <c r="BD10" i="3"/>
  <c r="AU27" i="3"/>
  <c r="AE12" i="3"/>
  <c r="DT123" i="3" l="1"/>
  <c r="DU123" i="3"/>
  <c r="DT124" i="3"/>
  <c r="DU124" i="3"/>
  <c r="DT125" i="3"/>
  <c r="DU125" i="3"/>
  <c r="DT126" i="3"/>
  <c r="DU126" i="3"/>
  <c r="DT127" i="3"/>
  <c r="DU127" i="3"/>
  <c r="DT128" i="3"/>
  <c r="DU128" i="3"/>
  <c r="DT129" i="3"/>
  <c r="DU129" i="3"/>
  <c r="BS125" i="3"/>
  <c r="BT125" i="3"/>
  <c r="BS126" i="3"/>
  <c r="BT126" i="3"/>
  <c r="BS127" i="3"/>
  <c r="BT127" i="3"/>
  <c r="BS128" i="3"/>
  <c r="BT128" i="3"/>
  <c r="BS129" i="3"/>
  <c r="BT129" i="3"/>
  <c r="BS130" i="3"/>
  <c r="BT130" i="3"/>
  <c r="CR111" i="3"/>
  <c r="CR112" i="3"/>
  <c r="CR113" i="3"/>
  <c r="CS111" i="3"/>
  <c r="CS112" i="3"/>
  <c r="CS113" i="3"/>
  <c r="CS114" i="3"/>
  <c r="AK113" i="3"/>
  <c r="AF114" i="3"/>
  <c r="Z111" i="3"/>
  <c r="AA111" i="3"/>
  <c r="Z112" i="3"/>
  <c r="AA112" i="3"/>
  <c r="Z113" i="3"/>
  <c r="AA113" i="3"/>
  <c r="Z114" i="3"/>
  <c r="AA114" i="3"/>
  <c r="Z102" i="3"/>
  <c r="AA102" i="3"/>
  <c r="Z103" i="3"/>
  <c r="AA103" i="3"/>
  <c r="BD91" i="3"/>
  <c r="BE91" i="3"/>
  <c r="BD92" i="3"/>
  <c r="BE92" i="3"/>
  <c r="BD93" i="3"/>
  <c r="BE93" i="3"/>
  <c r="AF87" i="3"/>
  <c r="Z87" i="3"/>
  <c r="AA87" i="3"/>
  <c r="Z79" i="3"/>
  <c r="AA79" i="3"/>
  <c r="Z74" i="3"/>
  <c r="AA74" i="3"/>
  <c r="BI64" i="3"/>
  <c r="BJ64" i="3"/>
  <c r="BI59" i="3"/>
  <c r="BJ59" i="3"/>
  <c r="BI60" i="3"/>
  <c r="BJ60" i="3"/>
  <c r="BI61" i="3"/>
  <c r="BJ61" i="3"/>
  <c r="BI62" i="3"/>
  <c r="BJ62" i="3"/>
  <c r="BD61" i="3"/>
  <c r="BE61" i="3"/>
  <c r="AO59" i="3"/>
  <c r="AP59" i="3"/>
  <c r="Z60" i="3"/>
  <c r="AA60" i="3"/>
  <c r="Z61" i="3"/>
  <c r="AA61" i="3"/>
  <c r="Z62" i="3"/>
  <c r="AA62" i="3"/>
  <c r="Z57" i="3"/>
  <c r="AA57" i="3"/>
  <c r="Z58" i="3"/>
  <c r="AA58" i="3"/>
  <c r="DT54" i="3"/>
  <c r="DU54" i="3"/>
  <c r="CR55" i="3"/>
  <c r="CS55" i="3"/>
  <c r="BX55" i="3"/>
  <c r="BY55" i="3"/>
  <c r="AO52" i="3"/>
  <c r="AO53" i="3"/>
  <c r="AO54" i="3"/>
  <c r="AO55" i="3"/>
  <c r="AP49" i="3"/>
  <c r="AP50" i="3"/>
  <c r="AO49" i="3"/>
  <c r="AA54" i="3"/>
  <c r="AA55" i="3"/>
  <c r="Z54" i="3"/>
  <c r="Z55" i="3"/>
  <c r="BX40" i="3" l="1"/>
  <c r="DP21" i="3"/>
  <c r="DP22" i="3"/>
  <c r="DP23" i="3"/>
  <c r="BQ24" i="3"/>
  <c r="DU9" i="3"/>
  <c r="Z9" i="3"/>
  <c r="CE140" i="3"/>
  <c r="CF140" i="3"/>
  <c r="AR140" i="3" s="1"/>
  <c r="CE141" i="3"/>
  <c r="CF141" i="3"/>
  <c r="AR141" i="3" s="1"/>
  <c r="CE142" i="3"/>
  <c r="CF142" i="3"/>
  <c r="AR142" i="3" s="1"/>
  <c r="CF139" i="3"/>
  <c r="AR139" i="3" s="1"/>
  <c r="CE139" i="3"/>
  <c r="AQ139" i="3" s="1"/>
  <c r="CE133" i="3"/>
  <c r="AQ133" i="3" s="1"/>
  <c r="CF133" i="3"/>
  <c r="AR133" i="3" s="1"/>
  <c r="CE134" i="3"/>
  <c r="AQ134" i="3" s="1"/>
  <c r="CF134" i="3"/>
  <c r="AR134" i="3" s="1"/>
  <c r="AT134" i="3" s="1"/>
  <c r="CE135" i="3"/>
  <c r="AQ135" i="3" s="1"/>
  <c r="CF135" i="3"/>
  <c r="AR135" i="3" s="1"/>
  <c r="CE136" i="3"/>
  <c r="AQ136" i="3" s="1"/>
  <c r="CF136" i="3"/>
  <c r="CE137" i="3"/>
  <c r="AQ137" i="3" s="1"/>
  <c r="CF137" i="3"/>
  <c r="AR137" i="3" s="1"/>
  <c r="CF132" i="3"/>
  <c r="AR132" i="3" s="1"/>
  <c r="CE132" i="3"/>
  <c r="AQ132" i="3" s="1"/>
  <c r="CE124" i="3"/>
  <c r="AQ124" i="3" s="1"/>
  <c r="CF124" i="3"/>
  <c r="CE125" i="3"/>
  <c r="AQ125" i="3" s="1"/>
  <c r="CF125" i="3"/>
  <c r="AR125" i="3" s="1"/>
  <c r="CE126" i="3"/>
  <c r="AQ126" i="3" s="1"/>
  <c r="CF126" i="3"/>
  <c r="AR126" i="3" s="1"/>
  <c r="CE127" i="3"/>
  <c r="CF127" i="3"/>
  <c r="AR127" i="3" s="1"/>
  <c r="CE128" i="3"/>
  <c r="AQ128" i="3" s="1"/>
  <c r="CF128" i="3"/>
  <c r="AR128" i="3" s="1"/>
  <c r="CE129" i="3"/>
  <c r="AQ129" i="3" s="1"/>
  <c r="CF129" i="3"/>
  <c r="AR129" i="3" s="1"/>
  <c r="CE130" i="3"/>
  <c r="AQ130" i="3" s="1"/>
  <c r="CF130" i="3"/>
  <c r="AR130" i="3" s="1"/>
  <c r="CF123" i="3"/>
  <c r="CE123" i="3"/>
  <c r="AQ123" i="3" s="1"/>
  <c r="CE117" i="3"/>
  <c r="AQ117" i="3" s="1"/>
  <c r="CF117" i="3"/>
  <c r="AR117" i="3" s="1"/>
  <c r="CE118" i="3"/>
  <c r="AQ118" i="3" s="1"/>
  <c r="CF118" i="3"/>
  <c r="AR118" i="3" s="1"/>
  <c r="CE119" i="3"/>
  <c r="AQ119" i="3" s="1"/>
  <c r="CF119" i="3"/>
  <c r="CE120" i="3"/>
  <c r="AQ120" i="3" s="1"/>
  <c r="CF120" i="3"/>
  <c r="AR120" i="3" s="1"/>
  <c r="CE121" i="3"/>
  <c r="AQ121" i="3" s="1"/>
  <c r="CF121" i="3"/>
  <c r="AR121" i="3" s="1"/>
  <c r="CF116" i="3"/>
  <c r="AR116" i="3" s="1"/>
  <c r="CE116" i="3"/>
  <c r="AQ116" i="3" s="1"/>
  <c r="CE110" i="3"/>
  <c r="AQ110" i="3" s="1"/>
  <c r="CF110" i="3"/>
  <c r="AR110" i="3" s="1"/>
  <c r="AT110" i="3" s="1"/>
  <c r="CE111" i="3"/>
  <c r="CF111" i="3"/>
  <c r="AR111" i="3" s="1"/>
  <c r="CE112" i="3"/>
  <c r="AQ112" i="3" s="1"/>
  <c r="CF112" i="3"/>
  <c r="AR112" i="3" s="1"/>
  <c r="AT112" i="3" s="1"/>
  <c r="CE113" i="3"/>
  <c r="AQ113" i="3" s="1"/>
  <c r="CF113" i="3"/>
  <c r="CE114" i="3"/>
  <c r="AQ114" i="3" s="1"/>
  <c r="CF114" i="3"/>
  <c r="AR114" i="3" s="1"/>
  <c r="CF109" i="3"/>
  <c r="AR109" i="3" s="1"/>
  <c r="CE109" i="3"/>
  <c r="AQ109" i="3" s="1"/>
  <c r="CE103" i="3"/>
  <c r="AQ103" i="3" s="1"/>
  <c r="CF103" i="3"/>
  <c r="AR103" i="3" s="1"/>
  <c r="CE104" i="3"/>
  <c r="AQ104" i="3" s="1"/>
  <c r="CF104" i="3"/>
  <c r="AR104" i="3" s="1"/>
  <c r="CE105" i="3"/>
  <c r="AQ105" i="3" s="1"/>
  <c r="CF105" i="3"/>
  <c r="AR105" i="3" s="1"/>
  <c r="CE106" i="3"/>
  <c r="CF106" i="3"/>
  <c r="AR106" i="3" s="1"/>
  <c r="CE107" i="3"/>
  <c r="CF107" i="3"/>
  <c r="AR107" i="3" s="1"/>
  <c r="CF102" i="3"/>
  <c r="AR102" i="3" s="1"/>
  <c r="CE102" i="3"/>
  <c r="AQ102" i="3" s="1"/>
  <c r="CE98" i="3"/>
  <c r="AQ98" i="3" s="1"/>
  <c r="CF98" i="3"/>
  <c r="AR98" i="3" s="1"/>
  <c r="CE99" i="3"/>
  <c r="AQ99" i="3" s="1"/>
  <c r="CF99" i="3"/>
  <c r="AR99" i="3" s="1"/>
  <c r="CE100" i="3"/>
  <c r="CF100" i="3"/>
  <c r="AR100" i="3" s="1"/>
  <c r="CF97" i="3"/>
  <c r="AR97" i="3" s="1"/>
  <c r="CE97" i="3"/>
  <c r="AQ97" i="3" s="1"/>
  <c r="CE92" i="3"/>
  <c r="AQ92" i="3" s="1"/>
  <c r="CF92" i="3"/>
  <c r="AR92" i="3" s="1"/>
  <c r="CE93" i="3"/>
  <c r="AQ93" i="3" s="1"/>
  <c r="CF93" i="3"/>
  <c r="AR93" i="3" s="1"/>
  <c r="CE94" i="3"/>
  <c r="CF94" i="3"/>
  <c r="AR94" i="3" s="1"/>
  <c r="CE95" i="3"/>
  <c r="AQ95" i="3" s="1"/>
  <c r="CF95" i="3"/>
  <c r="AR95" i="3" s="1"/>
  <c r="CF91" i="3"/>
  <c r="AR91" i="3" s="1"/>
  <c r="CE91" i="3"/>
  <c r="AQ91" i="3" s="1"/>
  <c r="CE86" i="3"/>
  <c r="AQ86" i="3" s="1"/>
  <c r="CF86" i="3"/>
  <c r="AR86" i="3" s="1"/>
  <c r="CE87" i="3"/>
  <c r="AQ87" i="3" s="1"/>
  <c r="CF87" i="3"/>
  <c r="AR87" i="3" s="1"/>
  <c r="CE88" i="3"/>
  <c r="AQ88" i="3" s="1"/>
  <c r="CF88" i="3"/>
  <c r="AR88" i="3" s="1"/>
  <c r="CE89" i="3"/>
  <c r="AQ89" i="3" s="1"/>
  <c r="CF89" i="3"/>
  <c r="AR89" i="3" s="1"/>
  <c r="CF85" i="3"/>
  <c r="AR85" i="3" s="1"/>
  <c r="CE85" i="3"/>
  <c r="AQ85" i="3" s="1"/>
  <c r="CE82" i="3"/>
  <c r="CF82" i="3"/>
  <c r="AR82" i="3" s="1"/>
  <c r="CE83" i="3"/>
  <c r="AQ83" i="3" s="1"/>
  <c r="CF83" i="3"/>
  <c r="CF81" i="3"/>
  <c r="AR81" i="3" s="1"/>
  <c r="CE81" i="3"/>
  <c r="AQ81" i="3" s="1"/>
  <c r="CE77" i="3"/>
  <c r="CF77" i="3"/>
  <c r="AR77" i="3" s="1"/>
  <c r="CE78" i="3"/>
  <c r="AQ78" i="3" s="1"/>
  <c r="CF78" i="3"/>
  <c r="AR78" i="3" s="1"/>
  <c r="CE79" i="3"/>
  <c r="AQ79" i="3" s="1"/>
  <c r="CF79" i="3"/>
  <c r="AR79" i="3" s="1"/>
  <c r="CF76" i="3"/>
  <c r="AR76" i="3" s="1"/>
  <c r="CE76" i="3"/>
  <c r="AQ76" i="3" s="1"/>
  <c r="CE71" i="3"/>
  <c r="CF71" i="3"/>
  <c r="AR71" i="3" s="1"/>
  <c r="AT71" i="3" s="1"/>
  <c r="CE72" i="3"/>
  <c r="AQ72" i="3" s="1"/>
  <c r="CF72" i="3"/>
  <c r="AR72" i="3" s="1"/>
  <c r="AT72" i="3" s="1"/>
  <c r="CE73" i="3"/>
  <c r="AQ73" i="3" s="1"/>
  <c r="CF73" i="3"/>
  <c r="CE74" i="3"/>
  <c r="AQ74" i="3" s="1"/>
  <c r="CF74" i="3"/>
  <c r="AR74" i="3" s="1"/>
  <c r="CF70" i="3"/>
  <c r="AR70" i="3" s="1"/>
  <c r="CE70" i="3"/>
  <c r="AQ70" i="3" s="1"/>
  <c r="CE65" i="3"/>
  <c r="AQ65" i="3" s="1"/>
  <c r="CF65" i="3"/>
  <c r="AR65" i="3" s="1"/>
  <c r="CE66" i="3"/>
  <c r="AQ66" i="3" s="1"/>
  <c r="CF66" i="3"/>
  <c r="AR66" i="3" s="1"/>
  <c r="CE67" i="3"/>
  <c r="AQ67" i="3" s="1"/>
  <c r="CF67" i="3"/>
  <c r="AR67" i="3" s="1"/>
  <c r="CE68" i="3"/>
  <c r="CF68" i="3"/>
  <c r="AR68" i="3" s="1"/>
  <c r="CF64" i="3"/>
  <c r="AR64" i="3" s="1"/>
  <c r="CE64" i="3"/>
  <c r="AQ64" i="3" s="1"/>
  <c r="CE58" i="3"/>
  <c r="CF58" i="3"/>
  <c r="AR58" i="3" s="1"/>
  <c r="CE59" i="3"/>
  <c r="AQ59" i="3" s="1"/>
  <c r="CF59" i="3"/>
  <c r="AR59" i="3" s="1"/>
  <c r="CE60" i="3"/>
  <c r="CF60" i="3"/>
  <c r="AR60" i="3" s="1"/>
  <c r="CE61" i="3"/>
  <c r="AQ61" i="3" s="1"/>
  <c r="CF61" i="3"/>
  <c r="AR61" i="3" s="1"/>
  <c r="CE62" i="3"/>
  <c r="AQ62" i="3" s="1"/>
  <c r="CF62" i="3"/>
  <c r="AR62" i="3" s="1"/>
  <c r="CF57" i="3"/>
  <c r="AR57" i="3" s="1"/>
  <c r="CE57" i="3"/>
  <c r="AQ57" i="3" s="1"/>
  <c r="CE50" i="3"/>
  <c r="CF50" i="3"/>
  <c r="AR50" i="3" s="1"/>
  <c r="CE51" i="3"/>
  <c r="AQ51" i="3" s="1"/>
  <c r="CF51" i="3"/>
  <c r="AR51" i="3" s="1"/>
  <c r="CE52" i="3"/>
  <c r="AQ52" i="3" s="1"/>
  <c r="CF52" i="3"/>
  <c r="AR52" i="3" s="1"/>
  <c r="CE53" i="3"/>
  <c r="AQ53" i="3" s="1"/>
  <c r="CF53" i="3"/>
  <c r="AR53" i="3" s="1"/>
  <c r="AU53" i="3" s="1"/>
  <c r="CE54" i="3"/>
  <c r="CF54" i="3"/>
  <c r="AR54" i="3" s="1"/>
  <c r="CE55" i="3"/>
  <c r="CF55" i="3"/>
  <c r="AR55" i="3" s="1"/>
  <c r="CF49" i="3"/>
  <c r="AR49" i="3" s="1"/>
  <c r="CE49" i="3"/>
  <c r="AQ49" i="3" s="1"/>
  <c r="CE44" i="3"/>
  <c r="AQ44" i="3" s="1"/>
  <c r="CF44" i="3"/>
  <c r="AR44" i="3" s="1"/>
  <c r="CE45" i="3"/>
  <c r="AQ45" i="3" s="1"/>
  <c r="CF45" i="3"/>
  <c r="AR45" i="3" s="1"/>
  <c r="CE46" i="3"/>
  <c r="CF46" i="3"/>
  <c r="AR46" i="3" s="1"/>
  <c r="CE47" i="3"/>
  <c r="AQ47" i="3" s="1"/>
  <c r="CF47" i="3"/>
  <c r="AR47" i="3" s="1"/>
  <c r="CF43" i="3"/>
  <c r="AR43" i="3" s="1"/>
  <c r="CE43" i="3"/>
  <c r="AQ43" i="3" s="1"/>
  <c r="CE32" i="3"/>
  <c r="CF32" i="3"/>
  <c r="AR32" i="3" s="1"/>
  <c r="CE33" i="3"/>
  <c r="AQ33" i="3" s="1"/>
  <c r="CF33" i="3"/>
  <c r="AR33" i="3" s="1"/>
  <c r="CE34" i="3"/>
  <c r="AQ34" i="3" s="1"/>
  <c r="CF34" i="3"/>
  <c r="AR34" i="3" s="1"/>
  <c r="CE35" i="3"/>
  <c r="AQ35" i="3" s="1"/>
  <c r="CF35" i="3"/>
  <c r="AR35" i="3" s="1"/>
  <c r="CE36" i="3"/>
  <c r="CF36" i="3"/>
  <c r="AR36" i="3" s="1"/>
  <c r="CE37" i="3"/>
  <c r="AQ37" i="3" s="1"/>
  <c r="CF37" i="3"/>
  <c r="AR37" i="3" s="1"/>
  <c r="CE38" i="3"/>
  <c r="AQ38" i="3" s="1"/>
  <c r="CF38" i="3"/>
  <c r="AR38" i="3" s="1"/>
  <c r="CE39" i="3"/>
  <c r="AQ39" i="3" s="1"/>
  <c r="CF39" i="3"/>
  <c r="AR39" i="3" s="1"/>
  <c r="CE40" i="3"/>
  <c r="CF40" i="3"/>
  <c r="AR40" i="3" s="1"/>
  <c r="CE41" i="3"/>
  <c r="CF41" i="3"/>
  <c r="AR41" i="3" s="1"/>
  <c r="CF31" i="3"/>
  <c r="AR31" i="3" s="1"/>
  <c r="CE31" i="3"/>
  <c r="AQ31" i="3" s="1"/>
  <c r="CE26" i="3"/>
  <c r="AQ26" i="3" s="1"/>
  <c r="CF26" i="3"/>
  <c r="AR26" i="3" s="1"/>
  <c r="CE27" i="3"/>
  <c r="AQ27" i="3" s="1"/>
  <c r="CF27" i="3"/>
  <c r="AR27" i="3" s="1"/>
  <c r="CE28" i="3"/>
  <c r="CF28" i="3"/>
  <c r="AR28" i="3" s="1"/>
  <c r="CE29" i="3"/>
  <c r="AQ29" i="3" s="1"/>
  <c r="CF29" i="3"/>
  <c r="AR29" i="3" s="1"/>
  <c r="CF25" i="3"/>
  <c r="AR25" i="3" s="1"/>
  <c r="CE25" i="3"/>
  <c r="AQ25" i="3" s="1"/>
  <c r="CE20" i="3"/>
  <c r="AQ20" i="3" s="1"/>
  <c r="CF20" i="3"/>
  <c r="CE21" i="3"/>
  <c r="CF21" i="3"/>
  <c r="AR21" i="3" s="1"/>
  <c r="CE22" i="3"/>
  <c r="AQ22" i="3" s="1"/>
  <c r="CF22" i="3"/>
  <c r="AR22" i="3" s="1"/>
  <c r="CE23" i="3"/>
  <c r="AQ23" i="3" s="1"/>
  <c r="CF23" i="3"/>
  <c r="AR23" i="3" s="1"/>
  <c r="CF19" i="3"/>
  <c r="AR19" i="3" s="1"/>
  <c r="CE19" i="3"/>
  <c r="AQ19" i="3" s="1"/>
  <c r="CE13" i="3"/>
  <c r="CF13" i="3"/>
  <c r="AR13" i="3" s="1"/>
  <c r="CE14" i="3"/>
  <c r="AQ14" i="3" s="1"/>
  <c r="CF14" i="3"/>
  <c r="AR14" i="3" s="1"/>
  <c r="CE15" i="3"/>
  <c r="AQ15" i="3" s="1"/>
  <c r="CF15" i="3"/>
  <c r="AR15" i="3" s="1"/>
  <c r="CE16" i="3"/>
  <c r="CF16" i="3"/>
  <c r="AR16" i="3" s="1"/>
  <c r="CE17" i="3"/>
  <c r="AQ17" i="3" s="1"/>
  <c r="CF17" i="3"/>
  <c r="AR17" i="3" s="1"/>
  <c r="CF12" i="3"/>
  <c r="AR12" i="3" s="1"/>
  <c r="CE12" i="3"/>
  <c r="AQ12" i="3" s="1"/>
  <c r="CE8" i="3"/>
  <c r="AQ8" i="3" s="1"/>
  <c r="CF8" i="3"/>
  <c r="AR8" i="3" s="1"/>
  <c r="CE9" i="3"/>
  <c r="CF9" i="3"/>
  <c r="AR9" i="3" s="1"/>
  <c r="AT9" i="3" s="1"/>
  <c r="CE10" i="3"/>
  <c r="AQ10" i="3" s="1"/>
  <c r="CF10" i="3"/>
  <c r="AR10" i="3" s="1"/>
  <c r="CF7" i="3"/>
  <c r="AR7" i="3" s="1"/>
  <c r="CE7" i="3"/>
  <c r="AQ140" i="3"/>
  <c r="AQ141" i="3"/>
  <c r="AQ142" i="3"/>
  <c r="AQ127" i="3"/>
  <c r="AR123" i="3"/>
  <c r="AR119" i="3"/>
  <c r="AQ111" i="3"/>
  <c r="AQ106" i="3"/>
  <c r="AQ107" i="3"/>
  <c r="AQ100" i="3"/>
  <c r="AQ94" i="3"/>
  <c r="AQ82" i="3"/>
  <c r="AQ77" i="3"/>
  <c r="AQ71" i="3"/>
  <c r="AQ68" i="3"/>
  <c r="AQ60" i="3"/>
  <c r="AQ50" i="3"/>
  <c r="AQ54" i="3"/>
  <c r="AQ55" i="3"/>
  <c r="AQ46" i="3"/>
  <c r="AQ32" i="3"/>
  <c r="AQ36" i="3"/>
  <c r="AQ40" i="3"/>
  <c r="AQ41" i="3"/>
  <c r="AQ28" i="3"/>
  <c r="AQ21" i="3"/>
  <c r="AQ16" i="3"/>
  <c r="AQ9" i="3"/>
  <c r="DI138" i="3"/>
  <c r="DR138" i="3"/>
  <c r="DQ138" i="3"/>
  <c r="DM138" i="3"/>
  <c r="DL138" i="3"/>
  <c r="DE138" i="3"/>
  <c r="DD138" i="3"/>
  <c r="CZ138" i="3"/>
  <c r="CY138" i="3"/>
  <c r="CU138" i="3"/>
  <c r="CT138" i="3"/>
  <c r="CP138" i="3"/>
  <c r="CO138" i="3"/>
  <c r="CK138" i="3"/>
  <c r="CJ138" i="3"/>
  <c r="CA138" i="3"/>
  <c r="BZ138" i="3"/>
  <c r="BV138" i="3"/>
  <c r="BU138" i="3"/>
  <c r="BQ138" i="3"/>
  <c r="BP138" i="3"/>
  <c r="BL138" i="3"/>
  <c r="BK138" i="3"/>
  <c r="BG138" i="3"/>
  <c r="BF138" i="3"/>
  <c r="BB138" i="3"/>
  <c r="BA138" i="3"/>
  <c r="AW138" i="3"/>
  <c r="AV138" i="3"/>
  <c r="AM138" i="3"/>
  <c r="AL138" i="3"/>
  <c r="AH138" i="3"/>
  <c r="AG138" i="3"/>
  <c r="AC138" i="3"/>
  <c r="AB138" i="3"/>
  <c r="X138" i="3"/>
  <c r="W138" i="3"/>
  <c r="S138" i="3"/>
  <c r="R138" i="3"/>
  <c r="N138" i="3"/>
  <c r="M138" i="3"/>
  <c r="H140" i="3"/>
  <c r="I140" i="3"/>
  <c r="H141" i="3"/>
  <c r="I141" i="3"/>
  <c r="H142" i="3"/>
  <c r="I142" i="3"/>
  <c r="I139" i="3"/>
  <c r="H139" i="3"/>
  <c r="H133" i="3"/>
  <c r="I133" i="3"/>
  <c r="H134" i="3"/>
  <c r="I134" i="3"/>
  <c r="H135" i="3"/>
  <c r="I135" i="3"/>
  <c r="H136" i="3"/>
  <c r="I136" i="3"/>
  <c r="H137" i="3"/>
  <c r="I137" i="3"/>
  <c r="I132" i="3"/>
  <c r="H132" i="3"/>
  <c r="H124" i="3"/>
  <c r="I124" i="3"/>
  <c r="H125" i="3"/>
  <c r="I125" i="3"/>
  <c r="H126" i="3"/>
  <c r="I126" i="3"/>
  <c r="H127" i="3"/>
  <c r="I127" i="3"/>
  <c r="H128" i="3"/>
  <c r="I128" i="3"/>
  <c r="H129" i="3"/>
  <c r="I129" i="3"/>
  <c r="H130" i="3"/>
  <c r="I130" i="3"/>
  <c r="I123" i="3"/>
  <c r="H123" i="3"/>
  <c r="H117" i="3"/>
  <c r="I117" i="3"/>
  <c r="H118" i="3"/>
  <c r="I118" i="3"/>
  <c r="H119" i="3"/>
  <c r="I119" i="3"/>
  <c r="H120" i="3"/>
  <c r="I120" i="3"/>
  <c r="H121" i="3"/>
  <c r="I121" i="3"/>
  <c r="I116" i="3"/>
  <c r="H116" i="3"/>
  <c r="H110" i="3"/>
  <c r="I110" i="3"/>
  <c r="H111" i="3"/>
  <c r="I111" i="3"/>
  <c r="H112" i="3"/>
  <c r="I112" i="3"/>
  <c r="H113" i="3"/>
  <c r="I113" i="3"/>
  <c r="H114" i="3"/>
  <c r="I114" i="3"/>
  <c r="I109" i="3"/>
  <c r="H109" i="3"/>
  <c r="H103" i="3"/>
  <c r="I103" i="3"/>
  <c r="H104" i="3"/>
  <c r="I104" i="3"/>
  <c r="H105" i="3"/>
  <c r="I105" i="3"/>
  <c r="H106" i="3"/>
  <c r="I106" i="3"/>
  <c r="H107" i="3"/>
  <c r="I107" i="3"/>
  <c r="I102" i="3"/>
  <c r="H102" i="3"/>
  <c r="H98" i="3"/>
  <c r="I98" i="3"/>
  <c r="H99" i="3"/>
  <c r="I99" i="3"/>
  <c r="H100" i="3"/>
  <c r="I100" i="3"/>
  <c r="I97" i="3"/>
  <c r="H97" i="3"/>
  <c r="H92" i="3"/>
  <c r="I92" i="3"/>
  <c r="H93" i="3"/>
  <c r="I93" i="3"/>
  <c r="H94" i="3"/>
  <c r="I94" i="3"/>
  <c r="H95" i="3"/>
  <c r="I95" i="3"/>
  <c r="I91" i="3"/>
  <c r="H91" i="3"/>
  <c r="H86" i="3"/>
  <c r="I86" i="3"/>
  <c r="H87" i="3"/>
  <c r="I87" i="3"/>
  <c r="H88" i="3"/>
  <c r="I88" i="3"/>
  <c r="H89" i="3"/>
  <c r="I89" i="3"/>
  <c r="I85" i="3"/>
  <c r="H85" i="3"/>
  <c r="H82" i="3"/>
  <c r="I82" i="3"/>
  <c r="H83" i="3"/>
  <c r="I83" i="3"/>
  <c r="I81" i="3"/>
  <c r="H81" i="3"/>
  <c r="H77" i="3"/>
  <c r="I77" i="3"/>
  <c r="H78" i="3"/>
  <c r="I78" i="3"/>
  <c r="H79" i="3"/>
  <c r="I79" i="3"/>
  <c r="I76" i="3"/>
  <c r="H76" i="3"/>
  <c r="H71" i="3"/>
  <c r="I71" i="3"/>
  <c r="H72" i="3"/>
  <c r="I72" i="3"/>
  <c r="H73" i="3"/>
  <c r="I73" i="3"/>
  <c r="K73" i="3" s="1"/>
  <c r="H74" i="3"/>
  <c r="I74" i="3"/>
  <c r="I70" i="3"/>
  <c r="H70" i="3"/>
  <c r="H65" i="3"/>
  <c r="I65" i="3"/>
  <c r="H66" i="3"/>
  <c r="I66" i="3"/>
  <c r="H67" i="3"/>
  <c r="I67" i="3"/>
  <c r="H68" i="3"/>
  <c r="I68" i="3"/>
  <c r="I64" i="3"/>
  <c r="H64" i="3"/>
  <c r="H58" i="3"/>
  <c r="I58" i="3"/>
  <c r="H59" i="3"/>
  <c r="I59" i="3"/>
  <c r="H60" i="3"/>
  <c r="I60" i="3"/>
  <c r="H61" i="3"/>
  <c r="I61" i="3"/>
  <c r="H62" i="3"/>
  <c r="I62" i="3"/>
  <c r="I57" i="3"/>
  <c r="H57" i="3"/>
  <c r="H50" i="3"/>
  <c r="I50" i="3"/>
  <c r="H51" i="3"/>
  <c r="I51" i="3"/>
  <c r="H52" i="3"/>
  <c r="I52" i="3"/>
  <c r="H53" i="3"/>
  <c r="I53" i="3"/>
  <c r="H54" i="3"/>
  <c r="I54" i="3"/>
  <c r="H55" i="3"/>
  <c r="I55" i="3"/>
  <c r="I49" i="3"/>
  <c r="H49" i="3"/>
  <c r="H44" i="3"/>
  <c r="I44" i="3"/>
  <c r="H45" i="3"/>
  <c r="I45" i="3"/>
  <c r="H46" i="3"/>
  <c r="I46" i="3"/>
  <c r="H47" i="3"/>
  <c r="I47" i="3"/>
  <c r="I43" i="3"/>
  <c r="H43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I31" i="3"/>
  <c r="H31" i="3"/>
  <c r="H26" i="3"/>
  <c r="I26" i="3"/>
  <c r="H27" i="3"/>
  <c r="I27" i="3"/>
  <c r="H28" i="3"/>
  <c r="I28" i="3"/>
  <c r="H29" i="3"/>
  <c r="I29" i="3"/>
  <c r="I25" i="3"/>
  <c r="H25" i="3"/>
  <c r="H20" i="3"/>
  <c r="I20" i="3"/>
  <c r="H21" i="3"/>
  <c r="I21" i="3"/>
  <c r="H22" i="3"/>
  <c r="I22" i="3"/>
  <c r="H23" i="3"/>
  <c r="I23" i="3"/>
  <c r="I19" i="3"/>
  <c r="H19" i="3"/>
  <c r="H13" i="3"/>
  <c r="I13" i="3"/>
  <c r="H14" i="3"/>
  <c r="I14" i="3"/>
  <c r="H15" i="3"/>
  <c r="I15" i="3"/>
  <c r="H16" i="3"/>
  <c r="I16" i="3"/>
  <c r="H17" i="3"/>
  <c r="I17" i="3"/>
  <c r="I12" i="3"/>
  <c r="H12" i="3"/>
  <c r="H8" i="3"/>
  <c r="I8" i="3"/>
  <c r="H9" i="3"/>
  <c r="I9" i="3"/>
  <c r="H10" i="3"/>
  <c r="I10" i="3"/>
  <c r="I7" i="3"/>
  <c r="H7" i="3"/>
  <c r="DI144" i="3"/>
  <c r="DI131" i="3"/>
  <c r="DI122" i="3"/>
  <c r="DI115" i="3"/>
  <c r="DI108" i="3"/>
  <c r="DI101" i="3"/>
  <c r="DI96" i="3"/>
  <c r="DI90" i="3"/>
  <c r="DI84" i="3"/>
  <c r="DI80" i="3"/>
  <c r="DI75" i="3"/>
  <c r="DI69" i="3"/>
  <c r="DI63" i="3"/>
  <c r="DI56" i="3"/>
  <c r="DI48" i="3"/>
  <c r="DI42" i="3"/>
  <c r="DI30" i="3"/>
  <c r="DI145" i="3" s="1"/>
  <c r="DI24" i="3"/>
  <c r="DI18" i="3"/>
  <c r="DI11" i="3"/>
  <c r="DI6" i="3"/>
  <c r="DR144" i="3"/>
  <c r="DQ144" i="3"/>
  <c r="DR131" i="3"/>
  <c r="DQ131" i="3"/>
  <c r="DR122" i="3"/>
  <c r="DQ122" i="3"/>
  <c r="DR115" i="3"/>
  <c r="DQ115" i="3"/>
  <c r="DR108" i="3"/>
  <c r="DQ108" i="3"/>
  <c r="DR101" i="3"/>
  <c r="DQ101" i="3"/>
  <c r="DR96" i="3"/>
  <c r="DQ96" i="3"/>
  <c r="DR90" i="3"/>
  <c r="DQ90" i="3"/>
  <c r="DR84" i="3"/>
  <c r="DQ84" i="3"/>
  <c r="DR80" i="3"/>
  <c r="DQ80" i="3"/>
  <c r="DR75" i="3"/>
  <c r="DQ75" i="3"/>
  <c r="DR69" i="3"/>
  <c r="DQ69" i="3"/>
  <c r="DR63" i="3"/>
  <c r="DQ63" i="3"/>
  <c r="DR56" i="3"/>
  <c r="DQ56" i="3"/>
  <c r="DR48" i="3"/>
  <c r="DQ48" i="3"/>
  <c r="DR42" i="3"/>
  <c r="DQ42" i="3"/>
  <c r="DR30" i="3"/>
  <c r="DQ30" i="3"/>
  <c r="DQ145" i="3" s="1"/>
  <c r="DR24" i="3"/>
  <c r="DQ24" i="3"/>
  <c r="DR18" i="3"/>
  <c r="DQ18" i="3"/>
  <c r="DR11" i="3"/>
  <c r="DQ11" i="3"/>
  <c r="DR6" i="3"/>
  <c r="DQ6" i="3"/>
  <c r="DM144" i="3"/>
  <c r="DL144" i="3"/>
  <c r="DM131" i="3"/>
  <c r="DL131" i="3"/>
  <c r="DM122" i="3"/>
  <c r="DL122" i="3"/>
  <c r="DM115" i="3"/>
  <c r="DL115" i="3"/>
  <c r="DM108" i="3"/>
  <c r="DL108" i="3"/>
  <c r="DM101" i="3"/>
  <c r="DL101" i="3"/>
  <c r="DM96" i="3"/>
  <c r="DL96" i="3"/>
  <c r="DM90" i="3"/>
  <c r="DL90" i="3"/>
  <c r="DM84" i="3"/>
  <c r="DL84" i="3"/>
  <c r="DM80" i="3"/>
  <c r="DL80" i="3"/>
  <c r="DM75" i="3"/>
  <c r="DL75" i="3"/>
  <c r="DM69" i="3"/>
  <c r="DL69" i="3"/>
  <c r="DM63" i="3"/>
  <c r="DL63" i="3"/>
  <c r="DM56" i="3"/>
  <c r="DL56" i="3"/>
  <c r="DM48" i="3"/>
  <c r="DL48" i="3"/>
  <c r="DM42" i="3"/>
  <c r="DL42" i="3"/>
  <c r="DM30" i="3"/>
  <c r="DM145" i="3" s="1"/>
  <c r="DL30" i="3"/>
  <c r="DL145" i="3" s="1"/>
  <c r="DM24" i="3"/>
  <c r="DL24" i="3"/>
  <c r="DM18" i="3"/>
  <c r="DL18" i="3"/>
  <c r="DM11" i="3"/>
  <c r="DL11" i="3"/>
  <c r="DM6" i="3"/>
  <c r="DL6" i="3"/>
  <c r="DE144" i="3"/>
  <c r="DD144" i="3"/>
  <c r="DE131" i="3"/>
  <c r="DD131" i="3"/>
  <c r="DE122" i="3"/>
  <c r="DD122" i="3"/>
  <c r="DE115" i="3"/>
  <c r="DD115" i="3"/>
  <c r="DE108" i="3"/>
  <c r="DD108" i="3"/>
  <c r="DE101" i="3"/>
  <c r="DD101" i="3"/>
  <c r="DE96" i="3"/>
  <c r="DD96" i="3"/>
  <c r="DE90" i="3"/>
  <c r="DD90" i="3"/>
  <c r="DE84" i="3"/>
  <c r="DD84" i="3"/>
  <c r="DE80" i="3"/>
  <c r="DD80" i="3"/>
  <c r="DE75" i="3"/>
  <c r="DD75" i="3"/>
  <c r="DE69" i="3"/>
  <c r="DD69" i="3"/>
  <c r="DE63" i="3"/>
  <c r="DD63" i="3"/>
  <c r="DE56" i="3"/>
  <c r="DD56" i="3"/>
  <c r="DE48" i="3"/>
  <c r="DD48" i="3"/>
  <c r="DE42" i="3"/>
  <c r="DD42" i="3"/>
  <c r="DE30" i="3"/>
  <c r="DE145" i="3" s="1"/>
  <c r="DD30" i="3"/>
  <c r="DD145" i="3" s="1"/>
  <c r="DE24" i="3"/>
  <c r="DD24" i="3"/>
  <c r="DE18" i="3"/>
  <c r="DD18" i="3"/>
  <c r="DE11" i="3"/>
  <c r="DD11" i="3"/>
  <c r="DE6" i="3"/>
  <c r="DD6" i="3"/>
  <c r="CZ144" i="3"/>
  <c r="CY144" i="3"/>
  <c r="CZ131" i="3"/>
  <c r="CY131" i="3"/>
  <c r="CZ122" i="3"/>
  <c r="CY122" i="3"/>
  <c r="CZ115" i="3"/>
  <c r="CY115" i="3"/>
  <c r="CZ108" i="3"/>
  <c r="CY108" i="3"/>
  <c r="CZ101" i="3"/>
  <c r="CY101" i="3"/>
  <c r="CZ96" i="3"/>
  <c r="CY96" i="3"/>
  <c r="CZ90" i="3"/>
  <c r="CY90" i="3"/>
  <c r="CZ84" i="3"/>
  <c r="CY84" i="3"/>
  <c r="CZ80" i="3"/>
  <c r="CY80" i="3"/>
  <c r="CZ75" i="3"/>
  <c r="CY75" i="3"/>
  <c r="CZ69" i="3"/>
  <c r="CY69" i="3"/>
  <c r="CZ63" i="3"/>
  <c r="CY63" i="3"/>
  <c r="CZ56" i="3"/>
  <c r="CY56" i="3"/>
  <c r="CZ48" i="3"/>
  <c r="CY48" i="3"/>
  <c r="CZ42" i="3"/>
  <c r="CY42" i="3"/>
  <c r="CZ30" i="3"/>
  <c r="CZ145" i="3" s="1"/>
  <c r="CY30" i="3"/>
  <c r="CY145" i="3" s="1"/>
  <c r="CZ24" i="3"/>
  <c r="CY24" i="3"/>
  <c r="CZ18" i="3"/>
  <c r="CY18" i="3"/>
  <c r="CZ11" i="3"/>
  <c r="CY11" i="3"/>
  <c r="CZ6" i="3"/>
  <c r="CY6" i="3"/>
  <c r="CU144" i="3"/>
  <c r="CT144" i="3"/>
  <c r="CU131" i="3"/>
  <c r="CT131" i="3"/>
  <c r="CU122" i="3"/>
  <c r="CT122" i="3"/>
  <c r="CU115" i="3"/>
  <c r="CT115" i="3"/>
  <c r="CU108" i="3"/>
  <c r="CT108" i="3"/>
  <c r="CU101" i="3"/>
  <c r="CT101" i="3"/>
  <c r="CU96" i="3"/>
  <c r="CT96" i="3"/>
  <c r="CU90" i="3"/>
  <c r="CT90" i="3"/>
  <c r="CU84" i="3"/>
  <c r="CT84" i="3"/>
  <c r="CU80" i="3"/>
  <c r="CT80" i="3"/>
  <c r="CU75" i="3"/>
  <c r="CT75" i="3"/>
  <c r="CU69" i="3"/>
  <c r="CT69" i="3"/>
  <c r="CU63" i="3"/>
  <c r="CT63" i="3"/>
  <c r="CU56" i="3"/>
  <c r="CT56" i="3"/>
  <c r="CU48" i="3"/>
  <c r="CT48" i="3"/>
  <c r="CU42" i="3"/>
  <c r="CT42" i="3"/>
  <c r="CU30" i="3"/>
  <c r="CU145" i="3" s="1"/>
  <c r="CT30" i="3"/>
  <c r="CT145" i="3" s="1"/>
  <c r="CU24" i="3"/>
  <c r="CT24" i="3"/>
  <c r="CU18" i="3"/>
  <c r="CT18" i="3"/>
  <c r="CU11" i="3"/>
  <c r="CT11" i="3"/>
  <c r="CU6" i="3"/>
  <c r="CT6" i="3"/>
  <c r="CP144" i="3"/>
  <c r="CO144" i="3"/>
  <c r="CP131" i="3"/>
  <c r="CO131" i="3"/>
  <c r="CP122" i="3"/>
  <c r="CO122" i="3"/>
  <c r="CP115" i="3"/>
  <c r="CO115" i="3"/>
  <c r="CP108" i="3"/>
  <c r="CO108" i="3"/>
  <c r="CP101" i="3"/>
  <c r="CO101" i="3"/>
  <c r="CP96" i="3"/>
  <c r="CO96" i="3"/>
  <c r="CP90" i="3"/>
  <c r="CO90" i="3"/>
  <c r="CP84" i="3"/>
  <c r="CO84" i="3"/>
  <c r="CP80" i="3"/>
  <c r="CO80" i="3"/>
  <c r="CP75" i="3"/>
  <c r="CO75" i="3"/>
  <c r="CP69" i="3"/>
  <c r="CO69" i="3"/>
  <c r="CP63" i="3"/>
  <c r="CO63" i="3"/>
  <c r="CP56" i="3"/>
  <c r="CO56" i="3"/>
  <c r="CP48" i="3"/>
  <c r="CO48" i="3"/>
  <c r="CP42" i="3"/>
  <c r="CO42" i="3"/>
  <c r="CP30" i="3"/>
  <c r="CP145" i="3" s="1"/>
  <c r="CO30" i="3"/>
  <c r="CO145" i="3" s="1"/>
  <c r="CP24" i="3"/>
  <c r="CO24" i="3"/>
  <c r="CP18" i="3"/>
  <c r="CO18" i="3"/>
  <c r="CP11" i="3"/>
  <c r="CO11" i="3"/>
  <c r="CP6" i="3"/>
  <c r="CO6" i="3"/>
  <c r="CK144" i="3"/>
  <c r="CJ144" i="3"/>
  <c r="CK131" i="3"/>
  <c r="CJ131" i="3"/>
  <c r="CK122" i="3"/>
  <c r="CJ122" i="3"/>
  <c r="CK115" i="3"/>
  <c r="CJ115" i="3"/>
  <c r="CK108" i="3"/>
  <c r="CJ108" i="3"/>
  <c r="CK101" i="3"/>
  <c r="CJ101" i="3"/>
  <c r="CK96" i="3"/>
  <c r="CJ96" i="3"/>
  <c r="CK90" i="3"/>
  <c r="CJ90" i="3"/>
  <c r="CK84" i="3"/>
  <c r="CJ84" i="3"/>
  <c r="CK80" i="3"/>
  <c r="CJ80" i="3"/>
  <c r="CK75" i="3"/>
  <c r="CJ75" i="3"/>
  <c r="CK69" i="3"/>
  <c r="CJ69" i="3"/>
  <c r="CK63" i="3"/>
  <c r="CJ63" i="3"/>
  <c r="CK56" i="3"/>
  <c r="CJ56" i="3"/>
  <c r="CK48" i="3"/>
  <c r="CJ48" i="3"/>
  <c r="CK42" i="3"/>
  <c r="CJ42" i="3"/>
  <c r="CK30" i="3"/>
  <c r="CK145" i="3" s="1"/>
  <c r="CJ30" i="3"/>
  <c r="CJ145" i="3" s="1"/>
  <c r="CK24" i="3"/>
  <c r="CJ24" i="3"/>
  <c r="CK18" i="3"/>
  <c r="CJ18" i="3"/>
  <c r="CK11" i="3"/>
  <c r="CJ11" i="3"/>
  <c r="CK6" i="3"/>
  <c r="CJ6" i="3"/>
  <c r="CA144" i="3"/>
  <c r="BZ144" i="3"/>
  <c r="CA131" i="3"/>
  <c r="BZ131" i="3"/>
  <c r="CA122" i="3"/>
  <c r="BZ122" i="3"/>
  <c r="CA115" i="3"/>
  <c r="BZ115" i="3"/>
  <c r="CA108" i="3"/>
  <c r="BZ108" i="3"/>
  <c r="CA101" i="3"/>
  <c r="BZ101" i="3"/>
  <c r="CA96" i="3"/>
  <c r="BZ96" i="3"/>
  <c r="CA90" i="3"/>
  <c r="BZ90" i="3"/>
  <c r="CA84" i="3"/>
  <c r="BZ84" i="3"/>
  <c r="CA80" i="3"/>
  <c r="BZ80" i="3"/>
  <c r="CA75" i="3"/>
  <c r="BZ75" i="3"/>
  <c r="CA69" i="3"/>
  <c r="BZ69" i="3"/>
  <c r="CA63" i="3"/>
  <c r="BZ63" i="3"/>
  <c r="CA56" i="3"/>
  <c r="BZ56" i="3"/>
  <c r="CA48" i="3"/>
  <c r="BZ48" i="3"/>
  <c r="CA42" i="3"/>
  <c r="BZ42" i="3"/>
  <c r="CA30" i="3"/>
  <c r="CA145" i="3" s="1"/>
  <c r="BZ30" i="3"/>
  <c r="BZ145" i="3" s="1"/>
  <c r="CA24" i="3"/>
  <c r="BZ24" i="3"/>
  <c r="CA18" i="3"/>
  <c r="BZ18" i="3"/>
  <c r="CA11" i="3"/>
  <c r="BZ11" i="3"/>
  <c r="CA6" i="3"/>
  <c r="BZ6" i="3"/>
  <c r="BV144" i="3"/>
  <c r="BU144" i="3"/>
  <c r="BV131" i="3"/>
  <c r="BU131" i="3"/>
  <c r="BV122" i="3"/>
  <c r="BU122" i="3"/>
  <c r="BV115" i="3"/>
  <c r="BU115" i="3"/>
  <c r="BV108" i="3"/>
  <c r="BU108" i="3"/>
  <c r="BV101" i="3"/>
  <c r="BU101" i="3"/>
  <c r="BV96" i="3"/>
  <c r="BU96" i="3"/>
  <c r="BV90" i="3"/>
  <c r="BU90" i="3"/>
  <c r="BV84" i="3"/>
  <c r="BU84" i="3"/>
  <c r="BV80" i="3"/>
  <c r="BU80" i="3"/>
  <c r="BV75" i="3"/>
  <c r="BU75" i="3"/>
  <c r="BV69" i="3"/>
  <c r="BU69" i="3"/>
  <c r="BV63" i="3"/>
  <c r="BU63" i="3"/>
  <c r="BV56" i="3"/>
  <c r="BU56" i="3"/>
  <c r="BV48" i="3"/>
  <c r="BU48" i="3"/>
  <c r="BV42" i="3"/>
  <c r="BU42" i="3"/>
  <c r="BV30" i="3"/>
  <c r="BV145" i="3" s="1"/>
  <c r="BU30" i="3"/>
  <c r="BU145" i="3" s="1"/>
  <c r="BV24" i="3"/>
  <c r="BU24" i="3"/>
  <c r="BV18" i="3"/>
  <c r="BU18" i="3"/>
  <c r="BV11" i="3"/>
  <c r="BU11" i="3"/>
  <c r="BV6" i="3"/>
  <c r="BU6" i="3"/>
  <c r="BQ144" i="3"/>
  <c r="BP144" i="3"/>
  <c r="BQ131" i="3"/>
  <c r="BP131" i="3"/>
  <c r="BQ122" i="3"/>
  <c r="BP122" i="3"/>
  <c r="BQ115" i="3"/>
  <c r="BP115" i="3"/>
  <c r="BQ108" i="3"/>
  <c r="BP108" i="3"/>
  <c r="BQ101" i="3"/>
  <c r="BP101" i="3"/>
  <c r="BQ96" i="3"/>
  <c r="BP96" i="3"/>
  <c r="BQ90" i="3"/>
  <c r="BP90" i="3"/>
  <c r="BQ84" i="3"/>
  <c r="BP84" i="3"/>
  <c r="BQ80" i="3"/>
  <c r="BP80" i="3"/>
  <c r="BQ75" i="3"/>
  <c r="BP75" i="3"/>
  <c r="BQ69" i="3"/>
  <c r="BP69" i="3"/>
  <c r="BQ63" i="3"/>
  <c r="BP63" i="3"/>
  <c r="BQ56" i="3"/>
  <c r="BP56" i="3"/>
  <c r="BQ48" i="3"/>
  <c r="BP48" i="3"/>
  <c r="BQ42" i="3"/>
  <c r="BP42" i="3"/>
  <c r="BQ30" i="3"/>
  <c r="BQ145" i="3" s="1"/>
  <c r="BP30" i="3"/>
  <c r="BP145" i="3" s="1"/>
  <c r="BP24" i="3"/>
  <c r="BQ18" i="3"/>
  <c r="BP18" i="3"/>
  <c r="BQ11" i="3"/>
  <c r="BP11" i="3"/>
  <c r="BQ6" i="3"/>
  <c r="BP6" i="3"/>
  <c r="BL144" i="3"/>
  <c r="BK144" i="3"/>
  <c r="BL131" i="3"/>
  <c r="BK131" i="3"/>
  <c r="BL122" i="3"/>
  <c r="BK122" i="3"/>
  <c r="BL115" i="3"/>
  <c r="BK115" i="3"/>
  <c r="BL108" i="3"/>
  <c r="BK108" i="3"/>
  <c r="BL101" i="3"/>
  <c r="BK101" i="3"/>
  <c r="BL96" i="3"/>
  <c r="BK96" i="3"/>
  <c r="BL90" i="3"/>
  <c r="BK90" i="3"/>
  <c r="BL84" i="3"/>
  <c r="BK84" i="3"/>
  <c r="BL80" i="3"/>
  <c r="BK80" i="3"/>
  <c r="BL75" i="3"/>
  <c r="BK75" i="3"/>
  <c r="BL69" i="3"/>
  <c r="BK69" i="3"/>
  <c r="BL63" i="3"/>
  <c r="BK63" i="3"/>
  <c r="BL56" i="3"/>
  <c r="BK56" i="3"/>
  <c r="BL48" i="3"/>
  <c r="BK48" i="3"/>
  <c r="BL42" i="3"/>
  <c r="BK42" i="3"/>
  <c r="BL30" i="3"/>
  <c r="BL145" i="3" s="1"/>
  <c r="BK30" i="3"/>
  <c r="BK145" i="3" s="1"/>
  <c r="BL24" i="3"/>
  <c r="BK24" i="3"/>
  <c r="BL18" i="3"/>
  <c r="BK18" i="3"/>
  <c r="BL11" i="3"/>
  <c r="BK11" i="3"/>
  <c r="BL6" i="3"/>
  <c r="BK6" i="3"/>
  <c r="BG144" i="3"/>
  <c r="BF144" i="3"/>
  <c r="BG131" i="3"/>
  <c r="BF131" i="3"/>
  <c r="BG122" i="3"/>
  <c r="BF122" i="3"/>
  <c r="BG115" i="3"/>
  <c r="BF115" i="3"/>
  <c r="BG108" i="3"/>
  <c r="BF108" i="3"/>
  <c r="BG101" i="3"/>
  <c r="BF101" i="3"/>
  <c r="BG96" i="3"/>
  <c r="BF96" i="3"/>
  <c r="BG90" i="3"/>
  <c r="BF90" i="3"/>
  <c r="BG84" i="3"/>
  <c r="BF84" i="3"/>
  <c r="BG80" i="3"/>
  <c r="BF80" i="3"/>
  <c r="BG75" i="3"/>
  <c r="BF75" i="3"/>
  <c r="BG69" i="3"/>
  <c r="BF69" i="3"/>
  <c r="BG63" i="3"/>
  <c r="BF63" i="3"/>
  <c r="BG56" i="3"/>
  <c r="BF56" i="3"/>
  <c r="BG48" i="3"/>
  <c r="BF48" i="3"/>
  <c r="BG42" i="3"/>
  <c r="BF42" i="3"/>
  <c r="BG30" i="3"/>
  <c r="BF30" i="3"/>
  <c r="BF145" i="3" s="1"/>
  <c r="BG24" i="3"/>
  <c r="BF24" i="3"/>
  <c r="BG18" i="3"/>
  <c r="BF18" i="3"/>
  <c r="BG11" i="3"/>
  <c r="BF11" i="3"/>
  <c r="BG6" i="3"/>
  <c r="BF6" i="3"/>
  <c r="BB144" i="3"/>
  <c r="BA144" i="3"/>
  <c r="BB131" i="3"/>
  <c r="BA131" i="3"/>
  <c r="BB122" i="3"/>
  <c r="BA122" i="3"/>
  <c r="BB115" i="3"/>
  <c r="BA115" i="3"/>
  <c r="BB108" i="3"/>
  <c r="BA108" i="3"/>
  <c r="BB101" i="3"/>
  <c r="BA101" i="3"/>
  <c r="BB96" i="3"/>
  <c r="BA96" i="3"/>
  <c r="BB90" i="3"/>
  <c r="BA90" i="3"/>
  <c r="BB84" i="3"/>
  <c r="BA84" i="3"/>
  <c r="BB80" i="3"/>
  <c r="BA80" i="3"/>
  <c r="BB75" i="3"/>
  <c r="BA75" i="3"/>
  <c r="BB69" i="3"/>
  <c r="BA69" i="3"/>
  <c r="BB63" i="3"/>
  <c r="BA63" i="3"/>
  <c r="BB56" i="3"/>
  <c r="BA56" i="3"/>
  <c r="BB48" i="3"/>
  <c r="BA48" i="3"/>
  <c r="BB42" i="3"/>
  <c r="BA42" i="3"/>
  <c r="BB30" i="3"/>
  <c r="BB145" i="3" s="1"/>
  <c r="BA30" i="3"/>
  <c r="BA145" i="3" s="1"/>
  <c r="BB24" i="3"/>
  <c r="BA24" i="3"/>
  <c r="BB18" i="3"/>
  <c r="BA18" i="3"/>
  <c r="BB11" i="3"/>
  <c r="BA11" i="3"/>
  <c r="BB6" i="3"/>
  <c r="BA6" i="3"/>
  <c r="AW144" i="3"/>
  <c r="AV144" i="3"/>
  <c r="AW131" i="3"/>
  <c r="AV131" i="3"/>
  <c r="AW122" i="3"/>
  <c r="AV122" i="3"/>
  <c r="AW115" i="3"/>
  <c r="AV115" i="3"/>
  <c r="AW108" i="3"/>
  <c r="AV108" i="3"/>
  <c r="AW101" i="3"/>
  <c r="AV101" i="3"/>
  <c r="AW96" i="3"/>
  <c r="AV96" i="3"/>
  <c r="AW90" i="3"/>
  <c r="AV90" i="3"/>
  <c r="AW84" i="3"/>
  <c r="AV84" i="3"/>
  <c r="AW80" i="3"/>
  <c r="AV80" i="3"/>
  <c r="AW75" i="3"/>
  <c r="AV75" i="3"/>
  <c r="AW69" i="3"/>
  <c r="AV69" i="3"/>
  <c r="AW63" i="3"/>
  <c r="AV63" i="3"/>
  <c r="AW56" i="3"/>
  <c r="AV56" i="3"/>
  <c r="AW48" i="3"/>
  <c r="AV48" i="3"/>
  <c r="AW42" i="3"/>
  <c r="AV42" i="3"/>
  <c r="AW30" i="3"/>
  <c r="AW145" i="3" s="1"/>
  <c r="AV30" i="3"/>
  <c r="AV145" i="3" s="1"/>
  <c r="AW24" i="3"/>
  <c r="AV24" i="3"/>
  <c r="AW18" i="3"/>
  <c r="AV18" i="3"/>
  <c r="AW11" i="3"/>
  <c r="AV11" i="3"/>
  <c r="AW6" i="3"/>
  <c r="AV6" i="3"/>
  <c r="AM144" i="3"/>
  <c r="AL144" i="3"/>
  <c r="AM131" i="3"/>
  <c r="AL131" i="3"/>
  <c r="AM122" i="3"/>
  <c r="AL122" i="3"/>
  <c r="AM115" i="3"/>
  <c r="AL115" i="3"/>
  <c r="AM108" i="3"/>
  <c r="AL108" i="3"/>
  <c r="AM101" i="3"/>
  <c r="AL101" i="3"/>
  <c r="AM96" i="3"/>
  <c r="AL96" i="3"/>
  <c r="AM90" i="3"/>
  <c r="AL90" i="3"/>
  <c r="AM84" i="3"/>
  <c r="AL84" i="3"/>
  <c r="AM80" i="3"/>
  <c r="AL80" i="3"/>
  <c r="AM75" i="3"/>
  <c r="AL75" i="3"/>
  <c r="AM69" i="3"/>
  <c r="AL69" i="3"/>
  <c r="AM63" i="3"/>
  <c r="AL63" i="3"/>
  <c r="AM56" i="3"/>
  <c r="AL56" i="3"/>
  <c r="AM48" i="3"/>
  <c r="AL48" i="3"/>
  <c r="AM42" i="3"/>
  <c r="AL42" i="3"/>
  <c r="AM30" i="3"/>
  <c r="AM145" i="3" s="1"/>
  <c r="AL30" i="3"/>
  <c r="AL145" i="3" s="1"/>
  <c r="AM24" i="3"/>
  <c r="AL24" i="3"/>
  <c r="AM18" i="3"/>
  <c r="AL18" i="3"/>
  <c r="AM11" i="3"/>
  <c r="AL11" i="3"/>
  <c r="AM6" i="3"/>
  <c r="AL6" i="3"/>
  <c r="AH144" i="3"/>
  <c r="AG144" i="3"/>
  <c r="AH131" i="3"/>
  <c r="AG131" i="3"/>
  <c r="AH122" i="3"/>
  <c r="AG122" i="3"/>
  <c r="AH115" i="3"/>
  <c r="AG115" i="3"/>
  <c r="AH108" i="3"/>
  <c r="AG108" i="3"/>
  <c r="AH101" i="3"/>
  <c r="AG101" i="3"/>
  <c r="AH96" i="3"/>
  <c r="AG96" i="3"/>
  <c r="AH90" i="3"/>
  <c r="AG90" i="3"/>
  <c r="AH84" i="3"/>
  <c r="AG84" i="3"/>
  <c r="AH80" i="3"/>
  <c r="AG80" i="3"/>
  <c r="AH75" i="3"/>
  <c r="AG75" i="3"/>
  <c r="AH69" i="3"/>
  <c r="AG69" i="3"/>
  <c r="AH63" i="3"/>
  <c r="AG63" i="3"/>
  <c r="AH56" i="3"/>
  <c r="AG56" i="3"/>
  <c r="AH48" i="3"/>
  <c r="AG48" i="3"/>
  <c r="AH42" i="3"/>
  <c r="AG42" i="3"/>
  <c r="AH30" i="3"/>
  <c r="AH145" i="3" s="1"/>
  <c r="AG30" i="3"/>
  <c r="AG145" i="3" s="1"/>
  <c r="AH24" i="3"/>
  <c r="AG24" i="3"/>
  <c r="AH18" i="3"/>
  <c r="AG18" i="3"/>
  <c r="AH11" i="3"/>
  <c r="AG11" i="3"/>
  <c r="AH6" i="3"/>
  <c r="AG6" i="3"/>
  <c r="AC144" i="3"/>
  <c r="AB144" i="3"/>
  <c r="AC131" i="3"/>
  <c r="AB131" i="3"/>
  <c r="AC122" i="3"/>
  <c r="AB122" i="3"/>
  <c r="AC115" i="3"/>
  <c r="AB115" i="3"/>
  <c r="AC108" i="3"/>
  <c r="AB108" i="3"/>
  <c r="AC101" i="3"/>
  <c r="AB101" i="3"/>
  <c r="AC96" i="3"/>
  <c r="AB96" i="3"/>
  <c r="AC90" i="3"/>
  <c r="AB90" i="3"/>
  <c r="AC84" i="3"/>
  <c r="AB84" i="3"/>
  <c r="AC80" i="3"/>
  <c r="AB80" i="3"/>
  <c r="AC75" i="3"/>
  <c r="AB75" i="3"/>
  <c r="AC69" i="3"/>
  <c r="AB69" i="3"/>
  <c r="AC63" i="3"/>
  <c r="AB63" i="3"/>
  <c r="AC56" i="3"/>
  <c r="AB56" i="3"/>
  <c r="AC48" i="3"/>
  <c r="AB48" i="3"/>
  <c r="AC42" i="3"/>
  <c r="AB42" i="3"/>
  <c r="AC30" i="3"/>
  <c r="AC145" i="3" s="1"/>
  <c r="AB30" i="3"/>
  <c r="AB145" i="3" s="1"/>
  <c r="AC24" i="3"/>
  <c r="AB24" i="3"/>
  <c r="AC18" i="3"/>
  <c r="AB18" i="3"/>
  <c r="AC11" i="3"/>
  <c r="AB11" i="3"/>
  <c r="AC6" i="3"/>
  <c r="AB6" i="3"/>
  <c r="X144" i="3"/>
  <c r="W144" i="3"/>
  <c r="X131" i="3"/>
  <c r="W131" i="3"/>
  <c r="X122" i="3"/>
  <c r="W122" i="3"/>
  <c r="X115" i="3"/>
  <c r="W115" i="3"/>
  <c r="X108" i="3"/>
  <c r="W108" i="3"/>
  <c r="X101" i="3"/>
  <c r="W101" i="3"/>
  <c r="X96" i="3"/>
  <c r="W96" i="3"/>
  <c r="X90" i="3"/>
  <c r="W90" i="3"/>
  <c r="X84" i="3"/>
  <c r="W84" i="3"/>
  <c r="X80" i="3"/>
  <c r="W80" i="3"/>
  <c r="X75" i="3"/>
  <c r="W75" i="3"/>
  <c r="X69" i="3"/>
  <c r="W69" i="3"/>
  <c r="X63" i="3"/>
  <c r="W63" i="3"/>
  <c r="X56" i="3"/>
  <c r="W56" i="3"/>
  <c r="X48" i="3"/>
  <c r="W48" i="3"/>
  <c r="X42" i="3"/>
  <c r="W42" i="3"/>
  <c r="X30" i="3"/>
  <c r="X145" i="3" s="1"/>
  <c r="W30" i="3"/>
  <c r="W145" i="3" s="1"/>
  <c r="X24" i="3"/>
  <c r="W24" i="3"/>
  <c r="X18" i="3"/>
  <c r="W18" i="3"/>
  <c r="X11" i="3"/>
  <c r="W11" i="3"/>
  <c r="X6" i="3"/>
  <c r="W6" i="3"/>
  <c r="S144" i="3"/>
  <c r="R144" i="3"/>
  <c r="S131" i="3"/>
  <c r="R131" i="3"/>
  <c r="S122" i="3"/>
  <c r="R122" i="3"/>
  <c r="S115" i="3"/>
  <c r="R115" i="3"/>
  <c r="S108" i="3"/>
  <c r="R108" i="3"/>
  <c r="S101" i="3"/>
  <c r="R101" i="3"/>
  <c r="S96" i="3"/>
  <c r="R96" i="3"/>
  <c r="S90" i="3"/>
  <c r="R90" i="3"/>
  <c r="S84" i="3"/>
  <c r="R84" i="3"/>
  <c r="S80" i="3"/>
  <c r="R80" i="3"/>
  <c r="S75" i="3"/>
  <c r="R75" i="3"/>
  <c r="S69" i="3"/>
  <c r="R69" i="3"/>
  <c r="S63" i="3"/>
  <c r="R63" i="3"/>
  <c r="S56" i="3"/>
  <c r="R56" i="3"/>
  <c r="S48" i="3"/>
  <c r="R48" i="3"/>
  <c r="S42" i="3"/>
  <c r="R42" i="3"/>
  <c r="S30" i="3"/>
  <c r="S145" i="3" s="1"/>
  <c r="R30" i="3"/>
  <c r="R145" i="3" s="1"/>
  <c r="S24" i="3"/>
  <c r="R24" i="3"/>
  <c r="S18" i="3"/>
  <c r="R18" i="3"/>
  <c r="S11" i="3"/>
  <c r="R11" i="3"/>
  <c r="S6" i="3"/>
  <c r="R6" i="3"/>
  <c r="N144" i="3"/>
  <c r="M144" i="3"/>
  <c r="N131" i="3"/>
  <c r="M131" i="3"/>
  <c r="N122" i="3"/>
  <c r="M122" i="3"/>
  <c r="N115" i="3"/>
  <c r="M115" i="3"/>
  <c r="N108" i="3"/>
  <c r="M108" i="3"/>
  <c r="N101" i="3"/>
  <c r="M101" i="3"/>
  <c r="N96" i="3"/>
  <c r="M96" i="3"/>
  <c r="N90" i="3"/>
  <c r="M90" i="3"/>
  <c r="N84" i="3"/>
  <c r="M84" i="3"/>
  <c r="N80" i="3"/>
  <c r="M80" i="3"/>
  <c r="N75" i="3"/>
  <c r="M75" i="3"/>
  <c r="N69" i="3"/>
  <c r="M69" i="3"/>
  <c r="N63" i="3"/>
  <c r="M63" i="3"/>
  <c r="N56" i="3"/>
  <c r="M56" i="3"/>
  <c r="N48" i="3"/>
  <c r="M48" i="3"/>
  <c r="N42" i="3"/>
  <c r="M42" i="3"/>
  <c r="N30" i="3"/>
  <c r="N145" i="3" s="1"/>
  <c r="M30" i="3"/>
  <c r="M145" i="3" s="1"/>
  <c r="N24" i="3"/>
  <c r="M24" i="3"/>
  <c r="N18" i="3"/>
  <c r="M18" i="3"/>
  <c r="N11" i="3"/>
  <c r="M11" i="3"/>
  <c r="N6" i="3"/>
  <c r="M6" i="3"/>
  <c r="C141" i="3" l="1"/>
  <c r="DT122" i="3"/>
  <c r="AT137" i="3"/>
  <c r="AA131" i="3"/>
  <c r="Z131" i="3"/>
  <c r="AT135" i="3"/>
  <c r="AU135" i="3"/>
  <c r="C99" i="3"/>
  <c r="D67" i="3"/>
  <c r="D141" i="3"/>
  <c r="AT133" i="3"/>
  <c r="AU133" i="3"/>
  <c r="AT128" i="3"/>
  <c r="AU128" i="3"/>
  <c r="AU129" i="3"/>
  <c r="AT129" i="3"/>
  <c r="AU125" i="3"/>
  <c r="AT125" i="3"/>
  <c r="AT127" i="3"/>
  <c r="AU127" i="3"/>
  <c r="AU130" i="3"/>
  <c r="AT130" i="3"/>
  <c r="AU126" i="3"/>
  <c r="AT126" i="3"/>
  <c r="C98" i="3"/>
  <c r="Z115" i="3"/>
  <c r="AA115" i="3"/>
  <c r="DR145" i="3"/>
  <c r="DT30" i="3"/>
  <c r="DU30" i="3"/>
  <c r="BG145" i="3"/>
  <c r="BJ30" i="3"/>
  <c r="BI30" i="3"/>
  <c r="C9" i="3"/>
  <c r="DO90" i="3"/>
  <c r="DP90" i="3"/>
  <c r="D111" i="3"/>
  <c r="AT111" i="3"/>
  <c r="DO108" i="3"/>
  <c r="AT74" i="3"/>
  <c r="D94" i="3"/>
  <c r="C142" i="3"/>
  <c r="C126" i="3"/>
  <c r="C128" i="3"/>
  <c r="C114" i="3"/>
  <c r="C106" i="3"/>
  <c r="C100" i="3"/>
  <c r="C93" i="3"/>
  <c r="D92" i="3"/>
  <c r="C77" i="3"/>
  <c r="D70" i="3"/>
  <c r="DG56" i="3"/>
  <c r="C94" i="3"/>
  <c r="C129" i="3"/>
  <c r="D59" i="3"/>
  <c r="D119" i="3"/>
  <c r="C51" i="3"/>
  <c r="Z69" i="3"/>
  <c r="AA69" i="3"/>
  <c r="BD63" i="3"/>
  <c r="BE63" i="3"/>
  <c r="DT56" i="3"/>
  <c r="DU56" i="3"/>
  <c r="C65" i="3"/>
  <c r="C87" i="3"/>
  <c r="C54" i="3"/>
  <c r="C119" i="3"/>
  <c r="D55" i="3"/>
  <c r="D61" i="3"/>
  <c r="D65" i="3"/>
  <c r="D82" i="3"/>
  <c r="D87" i="3"/>
  <c r="D100" i="3"/>
  <c r="D74" i="3"/>
  <c r="C57" i="3"/>
  <c r="CF69" i="3"/>
  <c r="CF80" i="3"/>
  <c r="CF108" i="3"/>
  <c r="D125" i="3"/>
  <c r="CF131" i="3"/>
  <c r="C130" i="3"/>
  <c r="D89" i="3"/>
  <c r="D121" i="3"/>
  <c r="C72" i="3"/>
  <c r="I69" i="3"/>
  <c r="C71" i="3"/>
  <c r="C111" i="3"/>
  <c r="C92" i="3"/>
  <c r="C105" i="3"/>
  <c r="CF48" i="3"/>
  <c r="D21" i="3"/>
  <c r="AR73" i="3"/>
  <c r="C22" i="3"/>
  <c r="C52" i="3"/>
  <c r="C62" i="3"/>
  <c r="C66" i="3"/>
  <c r="C73" i="3"/>
  <c r="C88" i="3"/>
  <c r="C95" i="3"/>
  <c r="D97" i="3"/>
  <c r="AR83" i="3"/>
  <c r="AR80" i="3" s="1"/>
  <c r="C133" i="3"/>
  <c r="CU143" i="3"/>
  <c r="D62" i="3"/>
  <c r="D66" i="3"/>
  <c r="I75" i="3"/>
  <c r="D95" i="3"/>
  <c r="H96" i="3"/>
  <c r="H101" i="3"/>
  <c r="I138" i="3"/>
  <c r="C55" i="3"/>
  <c r="C83" i="3"/>
  <c r="C103" i="3"/>
  <c r="C112" i="3"/>
  <c r="C121" i="3"/>
  <c r="C117" i="3"/>
  <c r="C124" i="3"/>
  <c r="C135" i="3"/>
  <c r="CJ143" i="3"/>
  <c r="C107" i="3"/>
  <c r="CF18" i="3"/>
  <c r="D54" i="3"/>
  <c r="D60" i="3"/>
  <c r="D68" i="3"/>
  <c r="C70" i="3"/>
  <c r="D77" i="3"/>
  <c r="AR84" i="3"/>
  <c r="D93" i="3"/>
  <c r="D99" i="3"/>
  <c r="D117" i="3"/>
  <c r="C118" i="3"/>
  <c r="C125" i="3"/>
  <c r="D105" i="3"/>
  <c r="D130" i="3"/>
  <c r="D126" i="3"/>
  <c r="D137" i="3"/>
  <c r="D133" i="3"/>
  <c r="C104" i="3"/>
  <c r="C137" i="3"/>
  <c r="C140" i="3"/>
  <c r="C8" i="3"/>
  <c r="C23" i="3"/>
  <c r="C53" i="3"/>
  <c r="D57" i="3"/>
  <c r="C67" i="3"/>
  <c r="D129" i="3"/>
  <c r="C60" i="3"/>
  <c r="CE56" i="3"/>
  <c r="CF56" i="3"/>
  <c r="D53" i="3"/>
  <c r="I131" i="3"/>
  <c r="C113" i="3"/>
  <c r="C136" i="3"/>
  <c r="D139" i="3"/>
  <c r="C50" i="3"/>
  <c r="C68" i="3"/>
  <c r="I63" i="3"/>
  <c r="CE69" i="3"/>
  <c r="AR20" i="3"/>
  <c r="D20" i="3" s="1"/>
  <c r="D88" i="3"/>
  <c r="C110" i="3"/>
  <c r="D142" i="3"/>
  <c r="CF122" i="3"/>
  <c r="D118" i="3"/>
  <c r="D58" i="3"/>
  <c r="C116" i="3"/>
  <c r="C79" i="3"/>
  <c r="I96" i="3"/>
  <c r="C25" i="3"/>
  <c r="AQ58" i="3"/>
  <c r="C58" i="3" s="1"/>
  <c r="AR136" i="3"/>
  <c r="CE63" i="3"/>
  <c r="D127" i="3"/>
  <c r="D79" i="3"/>
  <c r="CE108" i="3"/>
  <c r="H138" i="3"/>
  <c r="D72" i="3"/>
  <c r="D78" i="3"/>
  <c r="C82" i="3"/>
  <c r="AR113" i="3"/>
  <c r="D135" i="3"/>
  <c r="CE75" i="3"/>
  <c r="CE90" i="3"/>
  <c r="C134" i="3"/>
  <c r="D104" i="3"/>
  <c r="H75" i="3"/>
  <c r="D22" i="3"/>
  <c r="C86" i="3"/>
  <c r="CF75" i="3"/>
  <c r="H115" i="3"/>
  <c r="I101" i="3"/>
  <c r="AR90" i="3"/>
  <c r="C120" i="3"/>
  <c r="D134" i="3"/>
  <c r="CE6" i="3"/>
  <c r="CE96" i="3"/>
  <c r="CE131" i="3"/>
  <c r="CE138" i="3"/>
  <c r="D51" i="3"/>
  <c r="D50" i="3"/>
  <c r="D52" i="3"/>
  <c r="C46" i="3"/>
  <c r="D47" i="3"/>
  <c r="D46" i="3"/>
  <c r="C45" i="3"/>
  <c r="H42" i="3"/>
  <c r="D45" i="3"/>
  <c r="D43" i="3"/>
  <c r="I42" i="3"/>
  <c r="D38" i="3"/>
  <c r="CP143" i="3"/>
  <c r="C40" i="3"/>
  <c r="C32" i="3"/>
  <c r="BL143" i="3"/>
  <c r="D40" i="3"/>
  <c r="D32" i="3"/>
  <c r="C38" i="3"/>
  <c r="C41" i="3"/>
  <c r="C37" i="3"/>
  <c r="C33" i="3"/>
  <c r="AM143" i="3"/>
  <c r="C36" i="3"/>
  <c r="D34" i="3"/>
  <c r="D31" i="3"/>
  <c r="C39" i="3"/>
  <c r="C35" i="3"/>
  <c r="C34" i="3"/>
  <c r="D36" i="3"/>
  <c r="C28" i="3"/>
  <c r="CE24" i="3"/>
  <c r="CF24" i="3"/>
  <c r="D27" i="3"/>
  <c r="CA143" i="3"/>
  <c r="D29" i="3"/>
  <c r="D25" i="3"/>
  <c r="AQ24" i="3"/>
  <c r="C27" i="3"/>
  <c r="D26" i="3"/>
  <c r="AR24" i="3"/>
  <c r="AG143" i="3"/>
  <c r="C26" i="3"/>
  <c r="DE143" i="3"/>
  <c r="BQ143" i="3"/>
  <c r="C21" i="3"/>
  <c r="AB143" i="3"/>
  <c r="DQ143" i="3"/>
  <c r="DM143" i="3"/>
  <c r="DL143" i="3"/>
  <c r="CE11" i="3"/>
  <c r="AQ13" i="3"/>
  <c r="C13" i="3" s="1"/>
  <c r="C14" i="3"/>
  <c r="BU143" i="3"/>
  <c r="BG143" i="3"/>
  <c r="BA143" i="3"/>
  <c r="BB143" i="3"/>
  <c r="D14" i="3"/>
  <c r="AW143" i="3"/>
  <c r="C15" i="3"/>
  <c r="D17" i="3"/>
  <c r="AC143" i="3"/>
  <c r="W143" i="3"/>
  <c r="C17" i="3"/>
  <c r="X143" i="3"/>
  <c r="R143" i="3"/>
  <c r="S143" i="3"/>
  <c r="D16" i="3"/>
  <c r="D13" i="3"/>
  <c r="N143" i="3"/>
  <c r="DI143" i="3"/>
  <c r="D10" i="3"/>
  <c r="AQ7" i="3"/>
  <c r="AQ6" i="3" s="1"/>
  <c r="D8" i="3"/>
  <c r="C10" i="3"/>
  <c r="I6" i="3"/>
  <c r="AR138" i="3"/>
  <c r="CF138" i="3"/>
  <c r="AQ131" i="3"/>
  <c r="D132" i="3"/>
  <c r="AR124" i="3"/>
  <c r="D128" i="3"/>
  <c r="CE122" i="3"/>
  <c r="AQ122" i="3"/>
  <c r="CF115" i="3"/>
  <c r="CE115" i="3"/>
  <c r="D114" i="3"/>
  <c r="D110" i="3"/>
  <c r="CF101" i="3"/>
  <c r="CE101" i="3"/>
  <c r="CF96" i="3"/>
  <c r="AR96" i="3"/>
  <c r="CF90" i="3"/>
  <c r="D91" i="3"/>
  <c r="AQ84" i="3"/>
  <c r="C89" i="3"/>
  <c r="CE84" i="3"/>
  <c r="CF84" i="3"/>
  <c r="AQ80" i="3"/>
  <c r="D81" i="3"/>
  <c r="C81" i="3"/>
  <c r="CE80" i="3"/>
  <c r="C74" i="3"/>
  <c r="AQ69" i="3"/>
  <c r="AQ63" i="3"/>
  <c r="CF63" i="3"/>
  <c r="AR56" i="3"/>
  <c r="CE48" i="3"/>
  <c r="AQ42" i="3"/>
  <c r="CE42" i="3"/>
  <c r="CF42" i="3"/>
  <c r="D41" i="3"/>
  <c r="D37" i="3"/>
  <c r="D33" i="3"/>
  <c r="CF30" i="3"/>
  <c r="CF145" i="3" s="1"/>
  <c r="D39" i="3"/>
  <c r="D35" i="3"/>
  <c r="CE30" i="3"/>
  <c r="CE145" i="3" s="1"/>
  <c r="AR30" i="3"/>
  <c r="D28" i="3"/>
  <c r="C20" i="3"/>
  <c r="AQ18" i="3"/>
  <c r="C19" i="3"/>
  <c r="CE144" i="3"/>
  <c r="CE18" i="3"/>
  <c r="CF144" i="3"/>
  <c r="CF11" i="3"/>
  <c r="D15" i="3"/>
  <c r="CF6" i="3"/>
  <c r="AQ138" i="3"/>
  <c r="C132" i="3"/>
  <c r="C127" i="3"/>
  <c r="D123" i="3"/>
  <c r="C123" i="3"/>
  <c r="D120" i="3"/>
  <c r="AR115" i="3"/>
  <c r="AQ115" i="3"/>
  <c r="D112" i="3"/>
  <c r="AQ108" i="3"/>
  <c r="C109" i="3"/>
  <c r="D106" i="3"/>
  <c r="AQ101" i="3"/>
  <c r="AR101" i="3"/>
  <c r="D107" i="3"/>
  <c r="D103" i="3"/>
  <c r="C102" i="3"/>
  <c r="D102" i="3"/>
  <c r="D98" i="3"/>
  <c r="AQ96" i="3"/>
  <c r="C97" i="3"/>
  <c r="AQ90" i="3"/>
  <c r="C91" i="3"/>
  <c r="D86" i="3"/>
  <c r="AQ75" i="3"/>
  <c r="AR75" i="3"/>
  <c r="C76" i="3"/>
  <c r="D76" i="3"/>
  <c r="D71" i="3"/>
  <c r="AR63" i="3"/>
  <c r="D64" i="3"/>
  <c r="C61" i="3"/>
  <c r="C59" i="3"/>
  <c r="AQ48" i="3"/>
  <c r="AR48" i="3"/>
  <c r="C47" i="3"/>
  <c r="AR42" i="3"/>
  <c r="C43" i="3"/>
  <c r="AQ30" i="3"/>
  <c r="C31" i="3"/>
  <c r="C29" i="3"/>
  <c r="D23" i="3"/>
  <c r="D19" i="3"/>
  <c r="C16" i="3"/>
  <c r="AR11" i="3"/>
  <c r="C12" i="3"/>
  <c r="AR6" i="3"/>
  <c r="D9" i="3"/>
  <c r="DR143" i="3"/>
  <c r="DD143" i="3"/>
  <c r="CZ143" i="3"/>
  <c r="CY143" i="3"/>
  <c r="CT143" i="3"/>
  <c r="CO143" i="3"/>
  <c r="CK143" i="3"/>
  <c r="BZ143" i="3"/>
  <c r="BV143" i="3"/>
  <c r="BP143" i="3"/>
  <c r="BK143" i="3"/>
  <c r="BF143" i="3"/>
  <c r="AV143" i="3"/>
  <c r="AL143" i="3"/>
  <c r="AH143" i="3"/>
  <c r="M143" i="3"/>
  <c r="D140" i="3"/>
  <c r="C139" i="3"/>
  <c r="H131" i="3"/>
  <c r="H122" i="3"/>
  <c r="I122" i="3"/>
  <c r="I115" i="3"/>
  <c r="D116" i="3"/>
  <c r="I108" i="3"/>
  <c r="D109" i="3"/>
  <c r="H108" i="3"/>
  <c r="H90" i="3"/>
  <c r="I90" i="3"/>
  <c r="H84" i="3"/>
  <c r="I84" i="3"/>
  <c r="C85" i="3"/>
  <c r="D85" i="3"/>
  <c r="I80" i="3"/>
  <c r="H80" i="3"/>
  <c r="C78" i="3"/>
  <c r="H69" i="3"/>
  <c r="H63" i="3"/>
  <c r="C64" i="3"/>
  <c r="I56" i="3"/>
  <c r="H56" i="3"/>
  <c r="H48" i="3"/>
  <c r="I48" i="3"/>
  <c r="C49" i="3"/>
  <c r="D49" i="3"/>
  <c r="D44" i="3"/>
  <c r="C44" i="3"/>
  <c r="I30" i="3"/>
  <c r="I145" i="3" s="1"/>
  <c r="H30" i="3"/>
  <c r="H145" i="3" s="1"/>
  <c r="H24" i="3"/>
  <c r="I24" i="3"/>
  <c r="H18" i="3"/>
  <c r="I18" i="3"/>
  <c r="I144" i="3"/>
  <c r="I11" i="3"/>
  <c r="D12" i="3"/>
  <c r="H11" i="3"/>
  <c r="H144" i="3"/>
  <c r="D7" i="3"/>
  <c r="H6" i="3"/>
  <c r="BY103" i="3"/>
  <c r="BY104" i="3"/>
  <c r="BY105" i="3"/>
  <c r="BY106" i="3"/>
  <c r="BY102" i="3"/>
  <c r="BY57" i="3"/>
  <c r="BY59" i="3"/>
  <c r="BY60" i="3"/>
  <c r="BE88" i="3"/>
  <c r="BE89" i="3"/>
  <c r="BE85" i="3"/>
  <c r="BE86" i="3"/>
  <c r="AZ77" i="3"/>
  <c r="AZ78" i="3"/>
  <c r="AZ79" i="3"/>
  <c r="AP51" i="3"/>
  <c r="AP52" i="3"/>
  <c r="AP54" i="3"/>
  <c r="AP39" i="3"/>
  <c r="AP41" i="3"/>
  <c r="AP31" i="3"/>
  <c r="AP33" i="3"/>
  <c r="AP34" i="3"/>
  <c r="AP35" i="3"/>
  <c r="AP36" i="3"/>
  <c r="AP28" i="3"/>
  <c r="AP25" i="3"/>
  <c r="AP26" i="3"/>
  <c r="AP10" i="3"/>
  <c r="AA125" i="3"/>
  <c r="AA127" i="3"/>
  <c r="AA109" i="3"/>
  <c r="AA105" i="3"/>
  <c r="AA100" i="3"/>
  <c r="AA65" i="3"/>
  <c r="AA66" i="3"/>
  <c r="AA44" i="3"/>
  <c r="AA45" i="3"/>
  <c r="AR144" i="3" l="1"/>
  <c r="AR18" i="3"/>
  <c r="D136" i="3"/>
  <c r="D131" i="3" s="1"/>
  <c r="AT136" i="3"/>
  <c r="AU136" i="3"/>
  <c r="D83" i="3"/>
  <c r="D80" i="3" s="1"/>
  <c r="C96" i="3"/>
  <c r="AR122" i="3"/>
  <c r="AT124" i="3"/>
  <c r="D113" i="3"/>
  <c r="D108" i="3" s="1"/>
  <c r="AT113" i="3"/>
  <c r="D73" i="3"/>
  <c r="F73" i="3" s="1"/>
  <c r="AT73" i="3"/>
  <c r="C138" i="3"/>
  <c r="AR69" i="3"/>
  <c r="C115" i="3"/>
  <c r="D90" i="3"/>
  <c r="C101" i="3"/>
  <c r="D138" i="3"/>
  <c r="D96" i="3"/>
  <c r="C108" i="3"/>
  <c r="D63" i="3"/>
  <c r="D75" i="3"/>
  <c r="C63" i="3"/>
  <c r="C131" i="3"/>
  <c r="D56" i="3"/>
  <c r="C80" i="3"/>
  <c r="C48" i="3"/>
  <c r="C90" i="3"/>
  <c r="C56" i="3"/>
  <c r="C69" i="3"/>
  <c r="AQ56" i="3"/>
  <c r="AR108" i="3"/>
  <c r="C84" i="3"/>
  <c r="AR131" i="3"/>
  <c r="AR145" i="3"/>
  <c r="AQ145" i="3"/>
  <c r="CF143" i="3"/>
  <c r="D48" i="3"/>
  <c r="D42" i="3"/>
  <c r="C42" i="3"/>
  <c r="C30" i="3"/>
  <c r="C145" i="3" s="1"/>
  <c r="D30" i="3"/>
  <c r="C24" i="3"/>
  <c r="D24" i="3"/>
  <c r="D18" i="3"/>
  <c r="C18" i="3"/>
  <c r="AQ11" i="3"/>
  <c r="C11" i="3"/>
  <c r="H143" i="3"/>
  <c r="D11" i="3"/>
  <c r="C7" i="3"/>
  <c r="C6" i="3" s="1"/>
  <c r="AQ144" i="3"/>
  <c r="I143" i="3"/>
  <c r="C122" i="3"/>
  <c r="D124" i="3"/>
  <c r="D122" i="3" s="1"/>
  <c r="D115" i="3"/>
  <c r="D101" i="3"/>
  <c r="CE143" i="3"/>
  <c r="D84" i="3"/>
  <c r="C75" i="3"/>
  <c r="D144" i="3"/>
  <c r="D6" i="3"/>
  <c r="BY123" i="3"/>
  <c r="D69" i="3" l="1"/>
  <c r="D143" i="3" s="1"/>
  <c r="D145" i="3"/>
  <c r="AQ143" i="3"/>
  <c r="C144" i="3"/>
  <c r="AR143" i="3"/>
  <c r="C143" i="3"/>
  <c r="BO36" i="3" l="1"/>
  <c r="BO38" i="3"/>
  <c r="DH138" i="3" l="1"/>
  <c r="DH90" i="3"/>
  <c r="DH84" i="3"/>
  <c r="DH48" i="3"/>
  <c r="DH30" i="3"/>
  <c r="BJ6" i="3"/>
  <c r="BE6" i="3"/>
  <c r="AZ145" i="3"/>
  <c r="BD6" i="3" l="1"/>
  <c r="DT115" i="3" l="1"/>
  <c r="DU108" i="3"/>
  <c r="DU101" i="3"/>
  <c r="DT96" i="3"/>
  <c r="DT84" i="3"/>
  <c r="DT80" i="3"/>
  <c r="DT75" i="3"/>
  <c r="DT69" i="3"/>
  <c r="DT63" i="3"/>
  <c r="DT48" i="3"/>
  <c r="DT42" i="3"/>
  <c r="DT24" i="3"/>
  <c r="DT18" i="3"/>
  <c r="DT11" i="3"/>
  <c r="DT6" i="3"/>
  <c r="DU145" i="3"/>
  <c r="DU144" i="3"/>
  <c r="DU142" i="3"/>
  <c r="DU141" i="3"/>
  <c r="DU140" i="3"/>
  <c r="DU138" i="3"/>
  <c r="DT138" i="3"/>
  <c r="DU132" i="3"/>
  <c r="DU117" i="3"/>
  <c r="DU115" i="3"/>
  <c r="DU114" i="3"/>
  <c r="DU99" i="3"/>
  <c r="DU98" i="3"/>
  <c r="DU97" i="3"/>
  <c r="DU96" i="3"/>
  <c r="DU92" i="3"/>
  <c r="DU90" i="3"/>
  <c r="DU89" i="3"/>
  <c r="DU87" i="3"/>
  <c r="DU86" i="3"/>
  <c r="DU85" i="3"/>
  <c r="DU84" i="3"/>
  <c r="DU83" i="3"/>
  <c r="DU82" i="3"/>
  <c r="DU81" i="3"/>
  <c r="DU80" i="3"/>
  <c r="DU77" i="3"/>
  <c r="DU75" i="3"/>
  <c r="DU74" i="3"/>
  <c r="DU73" i="3"/>
  <c r="DU72" i="3"/>
  <c r="DU71" i="3"/>
  <c r="DU70" i="3"/>
  <c r="DU69" i="3"/>
  <c r="DU68" i="3"/>
  <c r="DU66" i="3"/>
  <c r="DU65" i="3"/>
  <c r="DU64" i="3"/>
  <c r="DU63" i="3"/>
  <c r="DU48" i="3"/>
  <c r="DU43" i="3"/>
  <c r="DU42" i="3"/>
  <c r="DU38" i="3"/>
  <c r="DU25" i="3"/>
  <c r="DU24" i="3"/>
  <c r="DU23" i="3"/>
  <c r="DU22" i="3"/>
  <c r="DU21" i="3"/>
  <c r="DU20" i="3"/>
  <c r="DU19" i="3"/>
  <c r="DU18" i="3"/>
  <c r="DU14" i="3"/>
  <c r="DU11" i="3"/>
  <c r="DU10" i="3"/>
  <c r="DU8" i="3"/>
  <c r="DU7" i="3"/>
  <c r="DU6" i="3"/>
  <c r="DT108" i="3" l="1"/>
  <c r="DT143" i="3"/>
  <c r="DU143" i="3"/>
  <c r="DT90" i="3"/>
  <c r="DT101" i="3"/>
  <c r="DT131" i="3"/>
  <c r="D5" i="3" l="1"/>
  <c r="CX7" i="3"/>
  <c r="CX8" i="3"/>
  <c r="CX9" i="3"/>
  <c r="CX10" i="3"/>
  <c r="CX12" i="3"/>
  <c r="CX13" i="3"/>
  <c r="CX14" i="3"/>
  <c r="CX15" i="3"/>
  <c r="CX16" i="3"/>
  <c r="CX17" i="3"/>
  <c r="CX19" i="3"/>
  <c r="CX20" i="3"/>
  <c r="CX21" i="3"/>
  <c r="CX22" i="3"/>
  <c r="CX23" i="3"/>
  <c r="CX25" i="3"/>
  <c r="CX26" i="3"/>
  <c r="CX27" i="3"/>
  <c r="CX28" i="3"/>
  <c r="CX29" i="3"/>
  <c r="CX31" i="3"/>
  <c r="CX32" i="3"/>
  <c r="CX33" i="3"/>
  <c r="CX34" i="3"/>
  <c r="CX35" i="3"/>
  <c r="CX36" i="3"/>
  <c r="CX37" i="3"/>
  <c r="CX38" i="3"/>
  <c r="CX39" i="3"/>
  <c r="CX40" i="3"/>
  <c r="CX41" i="3"/>
  <c r="CX43" i="3"/>
  <c r="CX44" i="3"/>
  <c r="CX45" i="3"/>
  <c r="CX46" i="3"/>
  <c r="CX47" i="3"/>
  <c r="CX49" i="3"/>
  <c r="CX50" i="3"/>
  <c r="CX51" i="3"/>
  <c r="CX52" i="3"/>
  <c r="CX53" i="3"/>
  <c r="CX54" i="3"/>
  <c r="CX55" i="3"/>
  <c r="CX57" i="3"/>
  <c r="CX58" i="3"/>
  <c r="CX59" i="3"/>
  <c r="CX60" i="3"/>
  <c r="CX61" i="3"/>
  <c r="CX62" i="3"/>
  <c r="CX64" i="3"/>
  <c r="CX65" i="3"/>
  <c r="CX66" i="3"/>
  <c r="CX67" i="3"/>
  <c r="CX68" i="3"/>
  <c r="CX70" i="3"/>
  <c r="CX71" i="3"/>
  <c r="CX72" i="3"/>
  <c r="CX73" i="3"/>
  <c r="CX74" i="3"/>
  <c r="CX76" i="3"/>
  <c r="CX77" i="3"/>
  <c r="CX78" i="3"/>
  <c r="CX79" i="3"/>
  <c r="CX81" i="3"/>
  <c r="CX82" i="3"/>
  <c r="CX83" i="3"/>
  <c r="CX85" i="3"/>
  <c r="CX86" i="3"/>
  <c r="CX87" i="3"/>
  <c r="CX88" i="3"/>
  <c r="CX89" i="3"/>
  <c r="CX91" i="3"/>
  <c r="CX92" i="3"/>
  <c r="CX93" i="3"/>
  <c r="CX94" i="3"/>
  <c r="CX95" i="3"/>
  <c r="CX98" i="3"/>
  <c r="CX99" i="3"/>
  <c r="CX100" i="3"/>
  <c r="CX102" i="3"/>
  <c r="CX103" i="3"/>
  <c r="CX104" i="3"/>
  <c r="CX105" i="3"/>
  <c r="CX106" i="3"/>
  <c r="CX107" i="3"/>
  <c r="CX109" i="3"/>
  <c r="CX110" i="3"/>
  <c r="CX111" i="3"/>
  <c r="CX112" i="3"/>
  <c r="CX113" i="3"/>
  <c r="CX114" i="3"/>
  <c r="CX117" i="3"/>
  <c r="CX118" i="3"/>
  <c r="CX119" i="3"/>
  <c r="CX120" i="3"/>
  <c r="CX121" i="3"/>
  <c r="CX123" i="3"/>
  <c r="CX124" i="3"/>
  <c r="CX125" i="3"/>
  <c r="CX126" i="3"/>
  <c r="CX127" i="3"/>
  <c r="CX128" i="3"/>
  <c r="CX129" i="3"/>
  <c r="CX130" i="3"/>
  <c r="CX132" i="3"/>
  <c r="CX133" i="3"/>
  <c r="CX134" i="3"/>
  <c r="CX135" i="3"/>
  <c r="CX136" i="3"/>
  <c r="CX137" i="3"/>
  <c r="CX139" i="3"/>
  <c r="CX140" i="3"/>
  <c r="CX141" i="3"/>
  <c r="CX142" i="3"/>
  <c r="CX138" i="3"/>
  <c r="CX131" i="3"/>
  <c r="CX122" i="3"/>
  <c r="CX108" i="3"/>
  <c r="CX101" i="3"/>
  <c r="CX90" i="3"/>
  <c r="CX84" i="3"/>
  <c r="CX80" i="3"/>
  <c r="CX75" i="3"/>
  <c r="CX69" i="3"/>
  <c r="CX63" i="3"/>
  <c r="CX56" i="3"/>
  <c r="CX48" i="3"/>
  <c r="CX42" i="3"/>
  <c r="CX30" i="3"/>
  <c r="CX24" i="3"/>
  <c r="CX18" i="3"/>
  <c r="CX11" i="3"/>
  <c r="CX6" i="3"/>
  <c r="E5" i="3" l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CX145" i="3"/>
  <c r="U5" i="3" l="1"/>
  <c r="V5" i="3" s="1"/>
  <c r="W5" i="3" s="1"/>
  <c r="X5" i="3" s="1"/>
  <c r="Y5" i="3" s="1"/>
  <c r="Z5" i="3" l="1"/>
  <c r="AA5" i="3" s="1"/>
  <c r="AB5" i="3" s="1"/>
  <c r="AC5" i="3" s="1"/>
  <c r="AD5" i="3" s="1"/>
  <c r="AE5" i="3" l="1"/>
  <c r="AF5" i="3" s="1"/>
  <c r="AG5" i="3" s="1"/>
  <c r="AH5" i="3" s="1"/>
  <c r="AI5" i="3" s="1"/>
  <c r="AJ5" i="3" l="1"/>
  <c r="AK5" i="3" s="1"/>
  <c r="AL5" i="3" s="1"/>
  <c r="AM5" i="3" s="1"/>
  <c r="AN5" i="3" s="1"/>
  <c r="AO5" i="3" l="1"/>
  <c r="AP5" i="3" s="1"/>
  <c r="AQ5" i="3" s="1"/>
  <c r="AR5" i="3" s="1"/>
  <c r="AS5" i="3" s="1"/>
  <c r="AT5" i="3" s="1"/>
  <c r="AU5" i="3" s="1"/>
  <c r="AV5" i="3" s="1"/>
  <c r="AW5" i="3" s="1"/>
  <c r="AX5" i="3" s="1"/>
  <c r="AY5" i="3" l="1"/>
  <c r="AZ5" i="3" s="1"/>
  <c r="BA5" i="3" s="1"/>
  <c r="BB5" i="3" s="1"/>
  <c r="BC5" i="3" s="1"/>
  <c r="BD5" i="3" l="1"/>
  <c r="BE5" i="3" s="1"/>
  <c r="BF5" i="3" s="1"/>
  <c r="BG5" i="3" s="1"/>
  <c r="BH5" i="3" s="1"/>
  <c r="BI5" i="3" l="1"/>
  <c r="BJ5" i="3" s="1"/>
  <c r="BK5" i="3" s="1"/>
  <c r="BL5" i="3" s="1"/>
  <c r="BM5" i="3" s="1"/>
  <c r="BN5" i="3" l="1"/>
  <c r="BO5" i="3" s="1"/>
  <c r="BP5" i="3" s="1"/>
  <c r="BQ5" i="3" s="1"/>
  <c r="BR5" i="3" s="1"/>
  <c r="BS5" i="3" l="1"/>
  <c r="BT5" i="3" s="1"/>
  <c r="BU5" i="3" s="1"/>
  <c r="BV5" i="3" s="1"/>
  <c r="BW5" i="3" s="1"/>
  <c r="BX5" i="3" l="1"/>
  <c r="BY5" i="3" s="1"/>
  <c r="BZ5" i="3" s="1"/>
  <c r="CA5" i="3" s="1"/>
  <c r="CB5" i="3" s="1"/>
  <c r="CC5" i="3" l="1"/>
  <c r="CD5" i="3" s="1"/>
  <c r="CE5" i="3" s="1"/>
  <c r="CF5" i="3" s="1"/>
  <c r="CG5" i="3" s="1"/>
  <c r="CH5" i="3" l="1"/>
  <c r="CI5" i="3" s="1"/>
  <c r="CJ5" i="3" s="1"/>
  <c r="CK5" i="3" s="1"/>
  <c r="CL5" i="3" s="1"/>
  <c r="CM5" i="3" l="1"/>
  <c r="CN5" i="3" s="1"/>
  <c r="CO5" i="3" s="1"/>
  <c r="CP5" i="3" s="1"/>
  <c r="CQ5" i="3" s="1"/>
  <c r="CR5" i="3" l="1"/>
  <c r="CS5" i="3" s="1"/>
  <c r="CT5" i="3" s="1"/>
  <c r="CU5" i="3" s="1"/>
  <c r="CV5" i="3" s="1"/>
  <c r="AP142" i="3"/>
  <c r="AZ142" i="3"/>
  <c r="BD142" i="3"/>
  <c r="BE142" i="3"/>
  <c r="BO142" i="3"/>
  <c r="BT142" i="3"/>
  <c r="CD142" i="3"/>
  <c r="CS142" i="3"/>
  <c r="DC142" i="3"/>
  <c r="DH142" i="3"/>
  <c r="DP142" i="3"/>
  <c r="AZ141" i="3"/>
  <c r="BD141" i="3"/>
  <c r="BE141" i="3"/>
  <c r="BO141" i="3"/>
  <c r="BT141" i="3"/>
  <c r="CD141" i="3"/>
  <c r="CS141" i="3"/>
  <c r="DC141" i="3"/>
  <c r="DH141" i="3"/>
  <c r="DP141" i="3"/>
  <c r="DP133" i="3"/>
  <c r="DP135" i="3"/>
  <c r="DP136" i="3"/>
  <c r="DH133" i="3"/>
  <c r="DH135" i="3"/>
  <c r="DH136" i="3"/>
  <c r="DH137" i="3"/>
  <c r="DC133" i="3"/>
  <c r="DC135" i="3"/>
  <c r="DC136" i="3"/>
  <c r="DC137" i="3"/>
  <c r="CS133" i="3"/>
  <c r="CS135" i="3"/>
  <c r="CS136" i="3"/>
  <c r="CS137" i="3"/>
  <c r="CD133" i="3"/>
  <c r="CD135" i="3"/>
  <c r="CD136" i="3"/>
  <c r="CD137" i="3"/>
  <c r="BY135" i="3"/>
  <c r="BY136" i="3"/>
  <c r="BY137" i="3"/>
  <c r="BT133" i="3"/>
  <c r="BT135" i="3"/>
  <c r="BT136" i="3"/>
  <c r="BT137" i="3"/>
  <c r="BO133" i="3"/>
  <c r="BO135" i="3"/>
  <c r="BO136" i="3"/>
  <c r="BO137" i="3"/>
  <c r="AZ133" i="3"/>
  <c r="AZ135" i="3"/>
  <c r="AZ136" i="3"/>
  <c r="AZ137" i="3"/>
  <c r="AP133" i="3"/>
  <c r="AP135" i="3"/>
  <c r="AP137" i="3"/>
  <c r="DH82" i="3"/>
  <c r="DC82" i="3"/>
  <c r="CS82" i="3"/>
  <c r="CD82" i="3"/>
  <c r="BY82" i="3"/>
  <c r="BT82" i="3"/>
  <c r="BO82" i="3"/>
  <c r="BJ82" i="3"/>
  <c r="AZ82" i="3"/>
  <c r="AP82" i="3"/>
  <c r="BO83" i="3"/>
  <c r="DP77" i="3"/>
  <c r="DP78" i="3"/>
  <c r="DH77" i="3"/>
  <c r="DH78" i="3"/>
  <c r="DC77" i="3"/>
  <c r="DC78" i="3"/>
  <c r="CS77" i="3"/>
  <c r="CS78" i="3"/>
  <c r="CD77" i="3"/>
  <c r="BT77" i="3"/>
  <c r="BT78" i="3"/>
  <c r="BO77" i="3"/>
  <c r="BO78" i="3"/>
  <c r="AP77" i="3"/>
  <c r="AP78" i="3"/>
  <c r="DP66" i="3"/>
  <c r="DH66" i="3"/>
  <c r="DC66" i="3"/>
  <c r="CS66" i="3"/>
  <c r="CD66" i="3"/>
  <c r="BT66" i="3"/>
  <c r="BO66" i="3"/>
  <c r="AZ66" i="3"/>
  <c r="AZ68" i="3"/>
  <c r="BO68" i="3"/>
  <c r="BT68" i="3"/>
  <c r="CD68" i="3"/>
  <c r="CS68" i="3"/>
  <c r="DC68" i="3"/>
  <c r="DH68" i="3"/>
  <c r="DP68" i="3"/>
  <c r="AZ67" i="3"/>
  <c r="BO67" i="3"/>
  <c r="BT67" i="3"/>
  <c r="CD67" i="3"/>
  <c r="CS67" i="3"/>
  <c r="DC67" i="3"/>
  <c r="DH67" i="3"/>
  <c r="CW5" i="3" l="1"/>
  <c r="CX5" i="3" s="1"/>
  <c r="CY5" i="3" s="1"/>
  <c r="CZ5" i="3" s="1"/>
  <c r="DA5" i="3" s="1"/>
  <c r="AP141" i="3"/>
  <c r="DC145" i="3"/>
  <c r="DC140" i="3"/>
  <c r="CD140" i="3"/>
  <c r="AZ140" i="3"/>
  <c r="DH140" i="3"/>
  <c r="CS140" i="3"/>
  <c r="BT140" i="3"/>
  <c r="BO140" i="3"/>
  <c r="BE140" i="3"/>
  <c r="AP140" i="3"/>
  <c r="DP134" i="3"/>
  <c r="DC134" i="3"/>
  <c r="CD134" i="3"/>
  <c r="DH134" i="3"/>
  <c r="CS134" i="3"/>
  <c r="BT134" i="3"/>
  <c r="BO134" i="3"/>
  <c r="AZ134" i="3"/>
  <c r="BJ67" i="3"/>
  <c r="AP134" i="3"/>
  <c r="DH83" i="3"/>
  <c r="CS83" i="3"/>
  <c r="BT83" i="3"/>
  <c r="AP83" i="3"/>
  <c r="DP83" i="3"/>
  <c r="DC83" i="3"/>
  <c r="CD83" i="3"/>
  <c r="BY83" i="3"/>
  <c r="BJ83" i="3"/>
  <c r="AZ83" i="3"/>
  <c r="AA83" i="3"/>
  <c r="DH79" i="3"/>
  <c r="CS79" i="3"/>
  <c r="BT79" i="3"/>
  <c r="BO79" i="3"/>
  <c r="AP79" i="3"/>
  <c r="DP79" i="3"/>
  <c r="DC79" i="3"/>
  <c r="CD79" i="3"/>
  <c r="DP65" i="3"/>
  <c r="DC65" i="3"/>
  <c r="CD65" i="3"/>
  <c r="DH65" i="3"/>
  <c r="CS65" i="3"/>
  <c r="BT65" i="3"/>
  <c r="BO65" i="3"/>
  <c r="AZ65" i="3"/>
  <c r="DB5" i="3" l="1"/>
  <c r="DC5" i="3" s="1"/>
  <c r="DD5" i="3" s="1"/>
  <c r="DE5" i="3" s="1"/>
  <c r="DF5" i="3" s="1"/>
  <c r="BE145" i="3"/>
  <c r="DG5" i="3" l="1"/>
  <c r="DH5" i="3" s="1"/>
  <c r="DI5" i="3" s="1"/>
  <c r="DJ5" i="3" s="1"/>
  <c r="DK5" i="3" l="1"/>
  <c r="DL5" i="3" l="1"/>
  <c r="DM5" i="3" s="1"/>
  <c r="DN5" i="3" s="1"/>
  <c r="DO5" i="3" s="1"/>
  <c r="DP5" i="3" s="1"/>
  <c r="DQ5" i="3" s="1"/>
  <c r="DR5" i="3" s="1"/>
  <c r="DS5" i="3" l="1"/>
  <c r="DT5" i="3" s="1"/>
  <c r="DU5" i="3" s="1"/>
  <c r="CS7" i="3" l="1"/>
  <c r="CS8" i="3"/>
  <c r="CS9" i="3"/>
  <c r="CS10" i="3"/>
  <c r="CS12" i="3"/>
  <c r="CS13" i="3"/>
  <c r="CS14" i="3"/>
  <c r="CS16" i="3"/>
  <c r="CS17" i="3"/>
  <c r="CS19" i="3"/>
  <c r="CS20" i="3"/>
  <c r="CS21" i="3"/>
  <c r="CS22" i="3"/>
  <c r="CS23" i="3"/>
  <c r="CS25" i="3"/>
  <c r="CS26" i="3"/>
  <c r="CS27" i="3"/>
  <c r="CS28" i="3"/>
  <c r="CS29" i="3"/>
  <c r="CS31" i="3"/>
  <c r="CS32" i="3"/>
  <c r="CS33" i="3"/>
  <c r="CS34" i="3"/>
  <c r="CS35" i="3"/>
  <c r="CS36" i="3"/>
  <c r="CS37" i="3"/>
  <c r="CS38" i="3"/>
  <c r="CS39" i="3"/>
  <c r="CS40" i="3"/>
  <c r="CS41" i="3"/>
  <c r="CS43" i="3"/>
  <c r="CS44" i="3"/>
  <c r="CS45" i="3"/>
  <c r="CS46" i="3"/>
  <c r="CS47" i="3"/>
  <c r="CS50" i="3"/>
  <c r="CS57" i="3"/>
  <c r="CS58" i="3"/>
  <c r="CS59" i="3"/>
  <c r="CS60" i="3"/>
  <c r="CS62" i="3"/>
  <c r="CS64" i="3"/>
  <c r="CS70" i="3"/>
  <c r="CS71" i="3"/>
  <c r="CS72" i="3"/>
  <c r="CS73" i="3"/>
  <c r="CS74" i="3"/>
  <c r="CS76" i="3"/>
  <c r="CS81" i="3"/>
  <c r="CS85" i="3"/>
  <c r="CS86" i="3"/>
  <c r="CS87" i="3"/>
  <c r="CS88" i="3"/>
  <c r="CS89" i="3"/>
  <c r="CS91" i="3"/>
  <c r="CS93" i="3"/>
  <c r="CS95" i="3"/>
  <c r="CS97" i="3"/>
  <c r="CS98" i="3"/>
  <c r="CS99" i="3"/>
  <c r="CS100" i="3"/>
  <c r="CS102" i="3"/>
  <c r="CS103" i="3"/>
  <c r="CS104" i="3"/>
  <c r="CS105" i="3"/>
  <c r="CS106" i="3"/>
  <c r="CS107" i="3"/>
  <c r="CS109" i="3"/>
  <c r="CS110" i="3"/>
  <c r="CS116" i="3"/>
  <c r="CS117" i="3"/>
  <c r="CS118" i="3"/>
  <c r="CS119" i="3"/>
  <c r="CS121" i="3"/>
  <c r="CS123" i="3"/>
  <c r="CS132" i="3"/>
  <c r="CS139" i="3"/>
  <c r="CS138" i="3"/>
  <c r="CS131" i="3"/>
  <c r="CS101" i="3"/>
  <c r="CS84" i="3"/>
  <c r="CS80" i="3"/>
  <c r="CS75" i="3"/>
  <c r="CS69" i="3"/>
  <c r="CS63" i="3"/>
  <c r="CS24" i="3"/>
  <c r="CS18" i="3"/>
  <c r="CS6" i="3" l="1"/>
  <c r="CS30" i="3"/>
  <c r="CS42" i="3"/>
  <c r="CS108" i="3"/>
  <c r="CS96" i="3"/>
  <c r="CS144" i="3"/>
  <c r="CS48" i="3"/>
  <c r="CS122" i="3"/>
  <c r="CN18" i="3"/>
  <c r="CN48" i="3"/>
  <c r="CN63" i="3"/>
  <c r="CN75" i="3"/>
  <c r="CN84" i="3"/>
  <c r="CN96" i="3"/>
  <c r="CN108" i="3"/>
  <c r="CN122" i="3"/>
  <c r="CN138" i="3"/>
  <c r="CN11" i="3"/>
  <c r="CN24" i="3"/>
  <c r="CN42" i="3"/>
  <c r="CN56" i="3"/>
  <c r="CN80" i="3"/>
  <c r="CN101" i="3"/>
  <c r="CN115" i="3"/>
  <c r="CN131" i="3"/>
  <c r="BE144" i="3"/>
  <c r="CN30" i="3"/>
  <c r="CN6" i="3"/>
  <c r="DH29" i="3"/>
  <c r="DH110" i="3"/>
  <c r="DH111" i="3"/>
  <c r="DH112" i="3"/>
  <c r="DH113" i="3"/>
  <c r="DH114" i="3"/>
  <c r="DH117" i="3"/>
  <c r="DH118" i="3"/>
  <c r="DH119" i="3"/>
  <c r="DH120" i="3"/>
  <c r="DH128" i="3"/>
  <c r="CN143" i="3" l="1"/>
  <c r="DP7" i="3" l="1"/>
  <c r="DP8" i="3"/>
  <c r="DP9" i="3"/>
  <c r="DP10" i="3"/>
  <c r="DP12" i="3"/>
  <c r="DP13" i="3"/>
  <c r="DP14" i="3"/>
  <c r="DP15" i="3"/>
  <c r="DP16" i="3"/>
  <c r="DP17" i="3"/>
  <c r="DP19" i="3"/>
  <c r="DP20" i="3"/>
  <c r="DP25" i="3"/>
  <c r="DP26" i="3"/>
  <c r="DP28" i="3"/>
  <c r="DP29" i="3"/>
  <c r="DP31" i="3"/>
  <c r="DP32" i="3"/>
  <c r="DP33" i="3"/>
  <c r="DP34" i="3"/>
  <c r="DP35" i="3"/>
  <c r="DP36" i="3"/>
  <c r="DP37" i="3"/>
  <c r="DP38" i="3"/>
  <c r="DP39" i="3"/>
  <c r="DP40" i="3"/>
  <c r="DP41" i="3"/>
  <c r="DP43" i="3"/>
  <c r="DP44" i="3"/>
  <c r="DP45" i="3"/>
  <c r="DP46" i="3"/>
  <c r="DP47" i="3"/>
  <c r="DP49" i="3"/>
  <c r="DP50" i="3"/>
  <c r="DP51" i="3"/>
  <c r="DP52" i="3"/>
  <c r="DP53" i="3"/>
  <c r="DP54" i="3"/>
  <c r="DP64" i="3"/>
  <c r="DP70" i="3"/>
  <c r="DP71" i="3"/>
  <c r="DP72" i="3"/>
  <c r="DP73" i="3"/>
  <c r="DP74" i="3"/>
  <c r="DP76" i="3"/>
  <c r="DP86" i="3"/>
  <c r="DP97" i="3"/>
  <c r="DP98" i="3"/>
  <c r="DP99" i="3"/>
  <c r="DP100" i="3"/>
  <c r="DP114" i="3"/>
  <c r="DP116" i="3"/>
  <c r="DP117" i="3"/>
  <c r="DP118" i="3"/>
  <c r="DP119" i="3"/>
  <c r="DP120" i="3"/>
  <c r="DP121" i="3"/>
  <c r="DP132" i="3"/>
  <c r="DP139" i="3"/>
  <c r="DH7" i="3"/>
  <c r="DH8" i="3"/>
  <c r="DH9" i="3"/>
  <c r="DH10" i="3"/>
  <c r="DH12" i="3"/>
  <c r="DH13" i="3"/>
  <c r="DH14" i="3"/>
  <c r="DH15" i="3"/>
  <c r="DH16" i="3"/>
  <c r="DH19" i="3"/>
  <c r="DH20" i="3"/>
  <c r="DH21" i="3"/>
  <c r="DH22" i="3"/>
  <c r="DH23" i="3"/>
  <c r="DH25" i="3"/>
  <c r="DH26" i="3"/>
  <c r="DH27" i="3"/>
  <c r="DH43" i="3"/>
  <c r="DH44" i="3"/>
  <c r="DH45" i="3"/>
  <c r="DH46" i="3"/>
  <c r="DH47" i="3"/>
  <c r="DH58" i="3"/>
  <c r="DH59" i="3"/>
  <c r="DH60" i="3"/>
  <c r="DH61" i="3"/>
  <c r="DH62" i="3"/>
  <c r="DH64" i="3"/>
  <c r="DH70" i="3"/>
  <c r="DH71" i="3"/>
  <c r="DH72" i="3"/>
  <c r="DH73" i="3"/>
  <c r="DH74" i="3"/>
  <c r="DH81" i="3"/>
  <c r="DH102" i="3"/>
  <c r="DH103" i="3"/>
  <c r="DH104" i="3"/>
  <c r="DH105" i="3"/>
  <c r="DH106" i="3"/>
  <c r="DH107" i="3"/>
  <c r="DH109" i="3"/>
  <c r="DH121" i="3"/>
  <c r="DH123" i="3"/>
  <c r="DH124" i="3"/>
  <c r="DH125" i="3"/>
  <c r="DH126" i="3"/>
  <c r="DH127" i="3"/>
  <c r="DH130" i="3"/>
  <c r="DH139" i="3"/>
  <c r="DC7" i="3"/>
  <c r="DC8" i="3"/>
  <c r="DC9" i="3"/>
  <c r="DC10" i="3"/>
  <c r="DC12" i="3"/>
  <c r="DC13" i="3"/>
  <c r="DC14" i="3"/>
  <c r="DC15" i="3"/>
  <c r="DC16" i="3"/>
  <c r="DC17" i="3"/>
  <c r="DC20" i="3"/>
  <c r="DC21" i="3"/>
  <c r="DC22" i="3"/>
  <c r="DC23" i="3"/>
  <c r="DC25" i="3"/>
  <c r="DC26" i="3"/>
  <c r="DC27" i="3"/>
  <c r="DC28" i="3"/>
  <c r="DC29" i="3"/>
  <c r="DC31" i="3"/>
  <c r="DC32" i="3"/>
  <c r="DC33" i="3"/>
  <c r="DC34" i="3"/>
  <c r="DC35" i="3"/>
  <c r="DC36" i="3"/>
  <c r="DC37" i="3"/>
  <c r="DC38" i="3"/>
  <c r="DC39" i="3"/>
  <c r="DC40" i="3"/>
  <c r="DC41" i="3"/>
  <c r="DC43" i="3"/>
  <c r="DC44" i="3"/>
  <c r="DC45" i="3"/>
  <c r="DC46" i="3"/>
  <c r="DC47" i="3"/>
  <c r="DC49" i="3"/>
  <c r="DC50" i="3"/>
  <c r="DC51" i="3"/>
  <c r="DC52" i="3"/>
  <c r="DC53" i="3"/>
  <c r="DC54" i="3"/>
  <c r="DC55" i="3"/>
  <c r="DC57" i="3"/>
  <c r="DC58" i="3"/>
  <c r="DC59" i="3"/>
  <c r="DC60" i="3"/>
  <c r="DC61" i="3"/>
  <c r="DC62" i="3"/>
  <c r="DC64" i="3"/>
  <c r="DC70" i="3"/>
  <c r="DC71" i="3"/>
  <c r="DC72" i="3"/>
  <c r="DC73" i="3"/>
  <c r="DC74" i="3"/>
  <c r="DC76" i="3"/>
  <c r="DC81" i="3"/>
  <c r="DC85" i="3"/>
  <c r="DC86" i="3"/>
  <c r="DC87" i="3"/>
  <c r="DC88" i="3"/>
  <c r="DC89" i="3"/>
  <c r="DC91" i="3"/>
  <c r="DC92" i="3"/>
  <c r="DC93" i="3"/>
  <c r="DC94" i="3"/>
  <c r="DC95" i="3"/>
  <c r="DC97" i="3"/>
  <c r="DC98" i="3"/>
  <c r="DC99" i="3"/>
  <c r="DC100" i="3"/>
  <c r="DC102" i="3"/>
  <c r="DC103" i="3"/>
  <c r="DC104" i="3"/>
  <c r="DC105" i="3"/>
  <c r="DC106" i="3"/>
  <c r="DC107" i="3"/>
  <c r="DC109" i="3"/>
  <c r="DC110" i="3"/>
  <c r="DC111" i="3"/>
  <c r="DC112" i="3"/>
  <c r="DC113" i="3"/>
  <c r="DC114" i="3"/>
  <c r="DC116" i="3"/>
  <c r="DC117" i="3"/>
  <c r="DC118" i="3"/>
  <c r="DC119" i="3"/>
  <c r="DC120" i="3"/>
  <c r="DC121" i="3"/>
  <c r="DC123" i="3"/>
  <c r="DC124" i="3"/>
  <c r="DC125" i="3"/>
  <c r="DC126" i="3"/>
  <c r="DC127" i="3"/>
  <c r="DC128" i="3"/>
  <c r="DC129" i="3"/>
  <c r="DC130" i="3"/>
  <c r="DC132" i="3"/>
  <c r="DC139" i="3"/>
  <c r="CD7" i="3"/>
  <c r="CD8" i="3"/>
  <c r="CD9" i="3"/>
  <c r="CD10" i="3"/>
  <c r="CD12" i="3"/>
  <c r="CD14" i="3"/>
  <c r="CD15" i="3"/>
  <c r="CD16" i="3"/>
  <c r="CD17" i="3"/>
  <c r="CD19" i="3"/>
  <c r="CD20" i="3"/>
  <c r="CD21" i="3"/>
  <c r="CD22" i="3"/>
  <c r="CD23" i="3"/>
  <c r="CD31" i="3"/>
  <c r="CD32" i="3"/>
  <c r="CD41" i="3"/>
  <c r="CD43" i="3"/>
  <c r="CD44" i="3"/>
  <c r="CD45" i="3"/>
  <c r="CD46" i="3"/>
  <c r="CD47" i="3"/>
  <c r="CD54" i="3"/>
  <c r="CD55" i="3"/>
  <c r="CD57" i="3"/>
  <c r="CD58" i="3"/>
  <c r="CD59" i="3"/>
  <c r="CD60" i="3"/>
  <c r="CD61" i="3"/>
  <c r="CD62" i="3"/>
  <c r="CD64" i="3"/>
  <c r="CD70" i="3"/>
  <c r="CD71" i="3"/>
  <c r="CD72" i="3"/>
  <c r="CD73" i="3"/>
  <c r="CD74" i="3"/>
  <c r="CD76" i="3"/>
  <c r="CD81" i="3"/>
  <c r="CD85" i="3"/>
  <c r="CD86" i="3"/>
  <c r="CD87" i="3"/>
  <c r="CD88" i="3"/>
  <c r="CD92" i="3"/>
  <c r="CD93" i="3"/>
  <c r="CD94" i="3"/>
  <c r="CD98" i="3"/>
  <c r="CD99" i="3"/>
  <c r="CD100" i="3"/>
  <c r="CD102" i="3"/>
  <c r="CD103" i="3"/>
  <c r="CD104" i="3"/>
  <c r="CD105" i="3"/>
  <c r="CD106" i="3"/>
  <c r="CD107" i="3"/>
  <c r="CD109" i="3"/>
  <c r="CD110" i="3"/>
  <c r="CD111" i="3"/>
  <c r="CD113" i="3"/>
  <c r="CD114" i="3"/>
  <c r="CD116" i="3"/>
  <c r="CD117" i="3"/>
  <c r="CD118" i="3"/>
  <c r="CD119" i="3"/>
  <c r="CD120" i="3"/>
  <c r="CD121" i="3"/>
  <c r="CD123" i="3"/>
  <c r="CD124" i="3"/>
  <c r="CD125" i="3"/>
  <c r="CD126" i="3"/>
  <c r="CD127" i="3"/>
  <c r="CD128" i="3"/>
  <c r="CD129" i="3"/>
  <c r="CD130" i="3"/>
  <c r="CD132" i="3"/>
  <c r="CD139" i="3"/>
  <c r="BY19" i="3"/>
  <c r="BY20" i="3"/>
  <c r="BY21" i="3"/>
  <c r="BY26" i="3"/>
  <c r="BY28" i="3"/>
  <c r="BY29" i="3"/>
  <c r="BY70" i="3"/>
  <c r="BY71" i="3"/>
  <c r="BY72" i="3"/>
  <c r="BY73" i="3"/>
  <c r="BY74" i="3"/>
  <c r="BY91" i="3"/>
  <c r="BY109" i="3"/>
  <c r="BY113" i="3"/>
  <c r="BY114" i="3"/>
  <c r="BY117" i="3"/>
  <c r="BY139" i="3"/>
  <c r="BT7" i="3"/>
  <c r="BT8" i="3"/>
  <c r="BT9" i="3"/>
  <c r="BT12" i="3"/>
  <c r="BT13" i="3"/>
  <c r="BT14" i="3"/>
  <c r="BT15" i="3"/>
  <c r="BT16" i="3"/>
  <c r="BT17" i="3"/>
  <c r="BT22" i="3"/>
  <c r="BT23" i="3"/>
  <c r="BT26" i="3"/>
  <c r="BT27" i="3"/>
  <c r="BT28" i="3"/>
  <c r="BT29" i="3"/>
  <c r="BT43" i="3"/>
  <c r="BT44" i="3"/>
  <c r="BT45" i="3"/>
  <c r="BT46" i="3"/>
  <c r="BT47" i="3"/>
  <c r="BT50" i="3"/>
  <c r="BT52" i="3"/>
  <c r="BT59" i="3"/>
  <c r="BT60" i="3"/>
  <c r="BT61" i="3"/>
  <c r="BT62" i="3"/>
  <c r="BT64" i="3"/>
  <c r="BT71" i="3"/>
  <c r="BT72" i="3"/>
  <c r="BT73" i="3"/>
  <c r="BT74" i="3"/>
  <c r="BT81" i="3"/>
  <c r="BT85" i="3"/>
  <c r="BT87" i="3"/>
  <c r="BT88" i="3"/>
  <c r="BT89" i="3"/>
  <c r="BT92" i="3"/>
  <c r="BT93" i="3"/>
  <c r="BT94" i="3"/>
  <c r="BT95" i="3"/>
  <c r="BT98" i="3"/>
  <c r="BT100" i="3"/>
  <c r="BT103" i="3"/>
  <c r="BT104" i="3"/>
  <c r="BT105" i="3"/>
  <c r="BT106" i="3"/>
  <c r="BT107" i="3"/>
  <c r="BT109" i="3"/>
  <c r="BT110" i="3"/>
  <c r="BT111" i="3"/>
  <c r="BT112" i="3"/>
  <c r="BT113" i="3"/>
  <c r="BT114" i="3"/>
  <c r="BT119" i="3"/>
  <c r="BT132" i="3"/>
  <c r="BO7" i="3"/>
  <c r="BO8" i="3"/>
  <c r="BO9" i="3"/>
  <c r="BO10" i="3"/>
  <c r="BO12" i="3"/>
  <c r="BO15" i="3"/>
  <c r="BO16" i="3"/>
  <c r="BO17" i="3"/>
  <c r="BO19" i="3"/>
  <c r="BO20" i="3"/>
  <c r="BO21" i="3"/>
  <c r="BO22" i="3"/>
  <c r="BO23" i="3"/>
  <c r="BO25" i="3"/>
  <c r="BO26" i="3"/>
  <c r="BO27" i="3"/>
  <c r="BO28" i="3"/>
  <c r="BO29" i="3"/>
  <c r="BO31" i="3"/>
  <c r="BO32" i="3"/>
  <c r="BO33" i="3"/>
  <c r="BO34" i="3"/>
  <c r="BO41" i="3"/>
  <c r="BO43" i="3"/>
  <c r="BO44" i="3"/>
  <c r="BO45" i="3"/>
  <c r="BO46" i="3"/>
  <c r="BO47" i="3"/>
  <c r="BO49" i="3"/>
  <c r="BO50" i="3"/>
  <c r="BO51" i="3"/>
  <c r="BO52" i="3"/>
  <c r="BO54" i="3"/>
  <c r="BO57" i="3"/>
  <c r="BO58" i="3"/>
  <c r="BO59" i="3"/>
  <c r="BO60" i="3"/>
  <c r="BO62" i="3"/>
  <c r="BO64" i="3"/>
  <c r="BO70" i="3"/>
  <c r="BO71" i="3"/>
  <c r="BO72" i="3"/>
  <c r="BO73" i="3"/>
  <c r="BO74" i="3"/>
  <c r="BO76" i="3"/>
  <c r="BO81" i="3"/>
  <c r="BO85" i="3"/>
  <c r="BO86" i="3"/>
  <c r="BO88" i="3"/>
  <c r="BO89" i="3"/>
  <c r="BO92" i="3"/>
  <c r="BO93" i="3"/>
  <c r="BO94" i="3"/>
  <c r="BO95" i="3"/>
  <c r="BO97" i="3"/>
  <c r="BO98" i="3"/>
  <c r="BO99" i="3"/>
  <c r="BO100" i="3"/>
  <c r="BO103" i="3"/>
  <c r="BO104" i="3"/>
  <c r="BO105" i="3"/>
  <c r="BO106" i="3"/>
  <c r="BO107" i="3"/>
  <c r="BO109" i="3"/>
  <c r="BO110" i="3"/>
  <c r="BO111" i="3"/>
  <c r="BO112" i="3"/>
  <c r="BO113" i="3"/>
  <c r="BO114" i="3"/>
  <c r="BO116" i="3"/>
  <c r="BO117" i="3"/>
  <c r="BO118" i="3"/>
  <c r="BO119" i="3"/>
  <c r="BO120" i="3"/>
  <c r="BO121" i="3"/>
  <c r="BO123" i="3"/>
  <c r="BO124" i="3"/>
  <c r="BO125" i="3"/>
  <c r="BO126" i="3"/>
  <c r="BO127" i="3"/>
  <c r="BO128" i="3"/>
  <c r="BO129" i="3"/>
  <c r="BO130" i="3"/>
  <c r="BO132" i="3"/>
  <c r="BO139" i="3"/>
  <c r="BJ7" i="3"/>
  <c r="BJ8" i="3"/>
  <c r="BJ9" i="3"/>
  <c r="BJ10" i="3"/>
  <c r="BJ19" i="3"/>
  <c r="BJ20" i="3"/>
  <c r="BJ21" i="3"/>
  <c r="BJ22" i="3"/>
  <c r="BJ23" i="3"/>
  <c r="BJ26" i="3"/>
  <c r="BJ31" i="3"/>
  <c r="BJ32" i="3"/>
  <c r="BJ33" i="3"/>
  <c r="BJ34" i="3"/>
  <c r="BJ35" i="3"/>
  <c r="BJ36" i="3"/>
  <c r="BJ39" i="3"/>
  <c r="BJ40" i="3"/>
  <c r="BJ41" i="3"/>
  <c r="BJ46" i="3"/>
  <c r="BJ47" i="3"/>
  <c r="BJ50" i="3"/>
  <c r="BJ51" i="3"/>
  <c r="BJ52" i="3"/>
  <c r="BJ53" i="3"/>
  <c r="BJ55" i="3"/>
  <c r="BJ81" i="3"/>
  <c r="BJ92" i="3"/>
  <c r="BJ95" i="3"/>
  <c r="BJ97" i="3"/>
  <c r="BJ102" i="3"/>
  <c r="BJ104" i="3"/>
  <c r="BJ105" i="3"/>
  <c r="BJ106" i="3"/>
  <c r="BJ107" i="3"/>
  <c r="BJ112" i="3"/>
  <c r="BJ113" i="3"/>
  <c r="BJ116" i="3"/>
  <c r="BJ119" i="3"/>
  <c r="BJ121" i="3"/>
  <c r="BE7" i="3"/>
  <c r="BE8" i="3"/>
  <c r="BE9" i="3"/>
  <c r="BE10" i="3"/>
  <c r="BE12" i="3"/>
  <c r="BE13" i="3"/>
  <c r="BE14" i="3"/>
  <c r="BE15" i="3"/>
  <c r="BE16" i="3"/>
  <c r="BE17" i="3"/>
  <c r="BE19" i="3"/>
  <c r="BE20" i="3"/>
  <c r="BE21" i="3"/>
  <c r="BE22" i="3"/>
  <c r="BE23" i="3"/>
  <c r="BE25" i="3"/>
  <c r="BE26" i="3"/>
  <c r="BE31" i="3"/>
  <c r="BE32" i="3"/>
  <c r="BE33" i="3"/>
  <c r="BE34" i="3"/>
  <c r="BE35" i="3"/>
  <c r="BE41" i="3"/>
  <c r="BE43" i="3"/>
  <c r="BE44" i="3"/>
  <c r="BE45" i="3"/>
  <c r="BE46" i="3"/>
  <c r="BE47" i="3"/>
  <c r="BE50" i="3"/>
  <c r="BE87" i="3"/>
  <c r="BE94" i="3"/>
  <c r="BE95" i="3"/>
  <c r="BE97" i="3"/>
  <c r="BE98" i="3"/>
  <c r="BE100" i="3"/>
  <c r="BE102" i="3"/>
  <c r="BE103" i="3"/>
  <c r="BE104" i="3"/>
  <c r="BE105" i="3"/>
  <c r="BE106" i="3"/>
  <c r="BE107" i="3"/>
  <c r="BE109" i="3"/>
  <c r="BE110" i="3"/>
  <c r="BE111" i="3"/>
  <c r="BE112" i="3"/>
  <c r="BE113" i="3"/>
  <c r="BE114" i="3"/>
  <c r="BE116" i="3"/>
  <c r="BE117" i="3"/>
  <c r="BE118" i="3"/>
  <c r="BE119" i="3"/>
  <c r="BE120" i="3"/>
  <c r="BE121" i="3"/>
  <c r="BE123" i="3"/>
  <c r="BE132" i="3"/>
  <c r="BE139" i="3"/>
  <c r="AZ8" i="3"/>
  <c r="AZ9" i="3"/>
  <c r="AZ10" i="3"/>
  <c r="AZ15" i="3"/>
  <c r="AZ16" i="3"/>
  <c r="AZ17" i="3"/>
  <c r="AZ21" i="3"/>
  <c r="AZ22" i="3"/>
  <c r="AZ23" i="3"/>
  <c r="AZ26" i="3"/>
  <c r="AZ27" i="3"/>
  <c r="AZ28" i="3"/>
  <c r="AZ29" i="3"/>
  <c r="AZ31" i="3"/>
  <c r="AZ32" i="3"/>
  <c r="AZ33" i="3"/>
  <c r="AZ34" i="3"/>
  <c r="AZ35" i="3"/>
  <c r="AZ36" i="3"/>
  <c r="AZ37" i="3"/>
  <c r="AZ38" i="3"/>
  <c r="AZ39" i="3"/>
  <c r="AZ40" i="3"/>
  <c r="AZ41" i="3"/>
  <c r="AZ44" i="3"/>
  <c r="AZ45" i="3"/>
  <c r="AZ46" i="3"/>
  <c r="AZ47" i="3"/>
  <c r="AZ50" i="3"/>
  <c r="AZ51" i="3"/>
  <c r="AZ52" i="3"/>
  <c r="AZ53" i="3"/>
  <c r="AZ54" i="3"/>
  <c r="AZ55" i="3"/>
  <c r="AZ58" i="3"/>
  <c r="AZ59" i="3"/>
  <c r="AZ60" i="3"/>
  <c r="AZ61" i="3"/>
  <c r="AZ62" i="3"/>
  <c r="AZ71" i="3"/>
  <c r="AZ72" i="3"/>
  <c r="AZ73" i="3"/>
  <c r="AZ74" i="3"/>
  <c r="AZ87" i="3"/>
  <c r="AZ88" i="3"/>
  <c r="AZ89" i="3"/>
  <c r="AZ92" i="3"/>
  <c r="AZ93" i="3"/>
  <c r="AZ94" i="3"/>
  <c r="AZ95" i="3"/>
  <c r="AZ98" i="3"/>
  <c r="AZ99" i="3"/>
  <c r="AZ100" i="3"/>
  <c r="AZ103" i="3"/>
  <c r="AZ104" i="3"/>
  <c r="AZ105" i="3"/>
  <c r="AZ106" i="3"/>
  <c r="AZ107" i="3"/>
  <c r="AZ110" i="3"/>
  <c r="AZ111" i="3"/>
  <c r="AZ112" i="3"/>
  <c r="AZ113" i="3"/>
  <c r="AZ114" i="3"/>
  <c r="AZ117" i="3"/>
  <c r="AZ118" i="3"/>
  <c r="AZ119" i="3"/>
  <c r="AZ120" i="3"/>
  <c r="AZ121" i="3"/>
  <c r="AZ124" i="3"/>
  <c r="AZ125" i="3"/>
  <c r="AZ126" i="3"/>
  <c r="AZ127" i="3"/>
  <c r="AZ128" i="3"/>
  <c r="AZ129" i="3"/>
  <c r="AZ130" i="3"/>
  <c r="AP7" i="3"/>
  <c r="AP12" i="3"/>
  <c r="AP13" i="3"/>
  <c r="AP14" i="3"/>
  <c r="AP15" i="3"/>
  <c r="AP16" i="3"/>
  <c r="AP17" i="3"/>
  <c r="AP19" i="3"/>
  <c r="AP20" i="3"/>
  <c r="AP21" i="3"/>
  <c r="AP22" i="3"/>
  <c r="AP23" i="3"/>
  <c r="AP43" i="3"/>
  <c r="AP57" i="3"/>
  <c r="AP70" i="3"/>
  <c r="AP71" i="3"/>
  <c r="AP72" i="3"/>
  <c r="AP73" i="3"/>
  <c r="AP74" i="3"/>
  <c r="AP76" i="3"/>
  <c r="AP81" i="3"/>
  <c r="AP85" i="3"/>
  <c r="AP86" i="3"/>
  <c r="AP87" i="3"/>
  <c r="AP88" i="3"/>
  <c r="AP91" i="3"/>
  <c r="AP92" i="3"/>
  <c r="AP93" i="3"/>
  <c r="AP94" i="3"/>
  <c r="AP95" i="3"/>
  <c r="AP97" i="3"/>
  <c r="AP102" i="3"/>
  <c r="AP103" i="3"/>
  <c r="AP104" i="3"/>
  <c r="AP105" i="3"/>
  <c r="AP106" i="3"/>
  <c r="AP109" i="3"/>
  <c r="AP110" i="3"/>
  <c r="AP111" i="3"/>
  <c r="AP112" i="3"/>
  <c r="AP113" i="3"/>
  <c r="AP114" i="3"/>
  <c r="AP116" i="3"/>
  <c r="AP117" i="3"/>
  <c r="AP120" i="3"/>
  <c r="AP121" i="3"/>
  <c r="AP124" i="3"/>
  <c r="AP132" i="3"/>
  <c r="AP139" i="3"/>
  <c r="AA10" i="3"/>
  <c r="AA12" i="3"/>
  <c r="AA13" i="3"/>
  <c r="AA25" i="3"/>
  <c r="AA26" i="3"/>
  <c r="AA27" i="3"/>
  <c r="AA28" i="3"/>
  <c r="AA29" i="3"/>
  <c r="AA38" i="3"/>
  <c r="AA39" i="3"/>
  <c r="AA40" i="3"/>
  <c r="AA41" i="3"/>
  <c r="AA46" i="3"/>
  <c r="AA47" i="3"/>
  <c r="AA64" i="3"/>
  <c r="AA81" i="3"/>
  <c r="AA121" i="3"/>
  <c r="DP75" i="3"/>
  <c r="DP69" i="3"/>
  <c r="DH101" i="3"/>
  <c r="DH69" i="3"/>
  <c r="DC138" i="3"/>
  <c r="DC131" i="3"/>
  <c r="DC122" i="3"/>
  <c r="DC115" i="3"/>
  <c r="DC108" i="3"/>
  <c r="DC101" i="3"/>
  <c r="DC96" i="3"/>
  <c r="DC90" i="3"/>
  <c r="DC84" i="3"/>
  <c r="DC80" i="3"/>
  <c r="DC75" i="3"/>
  <c r="DC69" i="3"/>
  <c r="DC63" i="3"/>
  <c r="DC56" i="3"/>
  <c r="DC48" i="3"/>
  <c r="DC42" i="3"/>
  <c r="DC30" i="3"/>
  <c r="DC11" i="3"/>
  <c r="DC6" i="3"/>
  <c r="CD138" i="3"/>
  <c r="CD80" i="3"/>
  <c r="CD69" i="3"/>
  <c r="BY69" i="3" l="1"/>
  <c r="BT108" i="3"/>
  <c r="BT63" i="3"/>
  <c r="BT42" i="3"/>
  <c r="BT11" i="3"/>
  <c r="BO138" i="3"/>
  <c r="BO131" i="3"/>
  <c r="BO122" i="3"/>
  <c r="BO96" i="3"/>
  <c r="BO80" i="3"/>
  <c r="BO75" i="3"/>
  <c r="BO69" i="3"/>
  <c r="BO63" i="3"/>
  <c r="BO42" i="3"/>
  <c r="BO24" i="3"/>
  <c r="BO18" i="3"/>
  <c r="BO6" i="3"/>
  <c r="BJ18" i="3"/>
  <c r="BD7" i="3"/>
  <c r="BD8" i="3"/>
  <c r="BD145" i="3" s="1"/>
  <c r="BD9" i="3"/>
  <c r="BD12" i="3"/>
  <c r="BD13" i="3"/>
  <c r="BD14" i="3"/>
  <c r="BD19" i="3"/>
  <c r="BD20" i="3"/>
  <c r="BD21" i="3"/>
  <c r="BD22" i="3"/>
  <c r="BD23" i="3"/>
  <c r="BD25" i="3"/>
  <c r="BD31" i="3"/>
  <c r="BD32" i="3"/>
  <c r="BD33" i="3"/>
  <c r="BD34" i="3"/>
  <c r="BD41" i="3"/>
  <c r="BD43" i="3"/>
  <c r="BD44" i="3"/>
  <c r="BD45" i="3"/>
  <c r="BD46" i="3"/>
  <c r="BD47" i="3"/>
  <c r="BD94" i="3"/>
  <c r="BD97" i="3"/>
  <c r="BD98" i="3"/>
  <c r="BD99" i="3"/>
  <c r="BD102" i="3"/>
  <c r="BD103" i="3"/>
  <c r="BD105" i="3"/>
  <c r="BD109" i="3"/>
  <c r="BD110" i="3"/>
  <c r="BD112" i="3"/>
  <c r="BD113" i="3"/>
  <c r="BD114" i="3"/>
  <c r="BD116" i="3"/>
  <c r="BD117" i="3"/>
  <c r="BD118" i="3"/>
  <c r="BD119" i="3"/>
  <c r="BD120" i="3"/>
  <c r="BD121" i="3"/>
  <c r="BD139" i="3"/>
  <c r="BD138" i="3"/>
  <c r="BD115" i="3"/>
  <c r="BE115" i="3"/>
  <c r="BD108" i="3"/>
  <c r="BE108" i="3"/>
  <c r="BD101" i="3"/>
  <c r="BE101" i="3"/>
  <c r="BE96" i="3"/>
  <c r="BD80" i="3"/>
  <c r="BE80" i="3"/>
  <c r="BD75" i="3"/>
  <c r="BE75" i="3"/>
  <c r="BE69" i="3"/>
  <c r="BE42" i="3"/>
  <c r="BD24" i="3"/>
  <c r="BE24" i="3"/>
  <c r="BD18" i="3"/>
  <c r="BE11" i="3"/>
  <c r="AP138" i="3"/>
  <c r="AP75" i="3"/>
  <c r="AP69" i="3"/>
  <c r="AP18" i="3"/>
  <c r="AA80" i="3"/>
  <c r="BD96" i="3" l="1"/>
  <c r="BD11" i="3"/>
  <c r="BE48" i="3"/>
  <c r="BE84" i="3"/>
  <c r="BE30" i="3"/>
  <c r="BD30" i="3"/>
  <c r="BD84" i="3"/>
  <c r="BE56" i="3"/>
  <c r="BD48" i="3"/>
  <c r="BD69" i="3"/>
  <c r="BD42" i="3"/>
  <c r="BD56" i="3"/>
  <c r="BE138" i="3"/>
  <c r="BO108" i="3"/>
  <c r="AK80" i="3" l="1"/>
  <c r="A137" i="3" l="1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V30" i="3" l="1"/>
  <c r="BE122" i="3"/>
  <c r="BD122" i="3" l="1"/>
  <c r="BD90" i="3"/>
  <c r="BE90" i="3"/>
  <c r="CD6" i="3"/>
  <c r="CD18" i="3"/>
  <c r="CD24" i="3"/>
  <c r="CD42" i="3"/>
  <c r="CD56" i="3"/>
  <c r="CD63" i="3"/>
  <c r="CD75" i="3"/>
  <c r="CD101" i="3"/>
  <c r="CD122" i="3"/>
  <c r="AK138" i="3"/>
  <c r="AP131" i="3"/>
  <c r="AK131" i="3"/>
  <c r="AK122" i="3"/>
  <c r="DP115" i="3"/>
  <c r="BO115" i="3"/>
  <c r="AK115" i="3"/>
  <c r="DH108" i="3"/>
  <c r="BY108" i="3"/>
  <c r="AP108" i="3"/>
  <c r="AK108" i="3"/>
  <c r="AP101" i="3"/>
  <c r="AK101" i="3"/>
  <c r="DP96" i="3"/>
  <c r="AK96" i="3"/>
  <c r="AP90" i="3"/>
  <c r="AK90" i="3"/>
  <c r="AK84" i="3"/>
  <c r="DH80" i="3"/>
  <c r="BJ80" i="3"/>
  <c r="AP80" i="3"/>
  <c r="AK75" i="3"/>
  <c r="BJ69" i="3"/>
  <c r="AK69" i="3"/>
  <c r="DP63" i="3"/>
  <c r="DH63" i="3"/>
  <c r="AP63" i="3"/>
  <c r="AK63" i="3"/>
  <c r="AK56" i="3"/>
  <c r="AK48" i="3"/>
  <c r="DP42" i="3"/>
  <c r="DH42" i="3"/>
  <c r="AK42" i="3"/>
  <c r="DP30" i="3"/>
  <c r="AZ30" i="3"/>
  <c r="AK30" i="3"/>
  <c r="DP24" i="3"/>
  <c r="DC24" i="3"/>
  <c r="AK24" i="3"/>
  <c r="DP18" i="3"/>
  <c r="DH18" i="3"/>
  <c r="BY18" i="3"/>
  <c r="AK18" i="3"/>
  <c r="DP11" i="3"/>
  <c r="AP11" i="3"/>
  <c r="AK11" i="3"/>
  <c r="DP6" i="3"/>
  <c r="DH6" i="3"/>
  <c r="BT6" i="3"/>
  <c r="AK6" i="3"/>
  <c r="AA24" i="3" l="1"/>
  <c r="BT80" i="3"/>
  <c r="CD96" i="3"/>
  <c r="BT131" i="3"/>
  <c r="BD131" i="3"/>
  <c r="BE131" i="3"/>
  <c r="CD131" i="3"/>
  <c r="CD115" i="3"/>
  <c r="AJ6" i="3"/>
  <c r="AJ75" i="3"/>
  <c r="AJ84" i="3"/>
  <c r="AJ56" i="3"/>
  <c r="AJ122" i="3"/>
  <c r="AJ90" i="3"/>
  <c r="AJ108" i="3"/>
  <c r="AJ115" i="3"/>
  <c r="AJ96" i="3"/>
  <c r="AJ101" i="3"/>
  <c r="AJ24" i="3"/>
  <c r="AJ42" i="3"/>
  <c r="AJ63" i="3"/>
  <c r="AJ80" i="3"/>
  <c r="AJ131" i="3"/>
  <c r="AJ11" i="3"/>
  <c r="AJ18" i="3"/>
  <c r="AJ30" i="3"/>
  <c r="AJ48" i="3"/>
  <c r="AJ69" i="3"/>
  <c r="AJ138" i="3"/>
  <c r="AK143" i="3" l="1"/>
  <c r="BD143" i="3"/>
  <c r="BE143" i="3"/>
  <c r="AJ143" i="3"/>
  <c r="Q37" i="3" l="1"/>
  <c r="Q10" i="3"/>
  <c r="Q68" i="3"/>
  <c r="Q15" i="3"/>
  <c r="Q78" i="3"/>
  <c r="Q47" i="3"/>
  <c r="Q118" i="3"/>
  <c r="Q76" i="3"/>
  <c r="Q67" i="3"/>
  <c r="Q30" i="3"/>
  <c r="Q33" i="3"/>
  <c r="Q71" i="3"/>
  <c r="Q90" i="3"/>
  <c r="Q50" i="3"/>
  <c r="Q101" i="3"/>
  <c r="Q20" i="3"/>
  <c r="Q8" i="3"/>
  <c r="Q55" i="3"/>
  <c r="Q84" i="3"/>
  <c r="Q115" i="3"/>
  <c r="Q48" i="3"/>
  <c r="Q21" i="3"/>
  <c r="Q66" i="3"/>
  <c r="Q127" i="3"/>
  <c r="Q79" i="3"/>
  <c r="Q58" i="3"/>
  <c r="Q92" i="3"/>
  <c r="Q131" i="3"/>
  <c r="Q103" i="3"/>
  <c r="Q75" i="3"/>
  <c r="Q85" i="3"/>
  <c r="Q42" i="3"/>
  <c r="Q65" i="3"/>
  <c r="Q81" i="3"/>
  <c r="Q44" i="3"/>
  <c r="Q9" i="3"/>
  <c r="Q139" i="3"/>
  <c r="Q122" i="3"/>
  <c r="Q119" i="3"/>
  <c r="Q6" i="3"/>
  <c r="P145" i="3"/>
  <c r="Q7" i="3"/>
  <c r="Q134" i="3"/>
  <c r="Q59" i="3"/>
  <c r="Q106" i="3"/>
  <c r="Q35" i="3"/>
  <c r="Q111" i="3"/>
  <c r="Q31" i="3"/>
  <c r="Q13" i="3"/>
  <c r="Q52" i="3"/>
  <c r="Q124" i="3"/>
  <c r="Q56" i="3"/>
  <c r="P30" i="3"/>
  <c r="Q41" i="3"/>
  <c r="Q77" i="3"/>
  <c r="P63" i="3"/>
  <c r="Q63" i="3"/>
  <c r="Q24" i="3"/>
  <c r="P101" i="3"/>
  <c r="Q138" i="3"/>
  <c r="P138" i="3"/>
  <c r="Q141" i="3"/>
  <c r="Q40" i="3"/>
  <c r="Q39" i="3"/>
  <c r="P84" i="3"/>
  <c r="Q96" i="3"/>
  <c r="P96" i="3"/>
  <c r="P115" i="3"/>
  <c r="P48" i="3"/>
  <c r="Q38" i="3"/>
  <c r="Q98" i="3"/>
  <c r="Q64" i="3"/>
  <c r="Q60" i="3"/>
  <c r="Q22" i="3"/>
  <c r="P131" i="3"/>
  <c r="P69" i="3"/>
  <c r="Q69" i="3"/>
  <c r="Q11" i="3"/>
  <c r="P75" i="3"/>
  <c r="Q19" i="3"/>
  <c r="Q116" i="3"/>
  <c r="Q80" i="3"/>
  <c r="Q133" i="3"/>
  <c r="Q95" i="3"/>
  <c r="Q97" i="3"/>
  <c r="Q16" i="3"/>
  <c r="P18" i="3"/>
  <c r="Q18" i="3"/>
  <c r="Q23" i="3"/>
  <c r="Q62" i="3"/>
  <c r="Q93" i="3"/>
  <c r="Q99" i="3"/>
  <c r="Q72" i="3"/>
  <c r="Q109" i="3"/>
  <c r="Q121" i="3"/>
  <c r="Q132" i="3"/>
  <c r="Q91" i="3"/>
  <c r="Q26" i="3"/>
  <c r="P56" i="3"/>
  <c r="Q14" i="3"/>
  <c r="Q142" i="3"/>
  <c r="Q27" i="3"/>
  <c r="P24" i="3"/>
  <c r="Q70" i="3"/>
  <c r="Q83" i="3"/>
  <c r="Q12" i="3"/>
  <c r="Q117" i="3"/>
  <c r="Q108" i="3"/>
  <c r="Q125" i="3"/>
  <c r="Q43" i="3"/>
  <c r="Q105" i="3"/>
  <c r="Q34" i="3"/>
  <c r="Q32" i="3"/>
  <c r="Q100" i="3"/>
  <c r="Q126" i="3"/>
  <c r="P11" i="3"/>
  <c r="Q94" i="3"/>
  <c r="P80" i="3"/>
  <c r="Q49" i="3"/>
  <c r="Q89" i="3"/>
  <c r="Q128" i="3"/>
  <c r="Q28" i="3"/>
  <c r="Q113" i="3"/>
  <c r="P52" i="3"/>
  <c r="P27" i="3"/>
  <c r="P67" i="3"/>
  <c r="Q46" i="3"/>
  <c r="Q86" i="3"/>
  <c r="P90" i="3"/>
  <c r="Q123" i="3"/>
  <c r="Q36" i="3"/>
  <c r="Q114" i="3"/>
  <c r="P6" i="3"/>
  <c r="P143" i="3"/>
  <c r="Q54" i="3"/>
  <c r="Q120" i="3"/>
  <c r="Q107" i="3"/>
  <c r="Q53" i="3"/>
  <c r="Q74" i="3"/>
  <c r="Q135" i="3"/>
  <c r="Q129" i="3"/>
  <c r="Q88" i="3"/>
  <c r="Q136" i="3"/>
  <c r="Q57" i="3"/>
  <c r="P122" i="3"/>
  <c r="P134" i="3"/>
  <c r="Q104" i="3"/>
  <c r="P104" i="3"/>
  <c r="P100" i="3"/>
  <c r="Q87" i="3"/>
  <c r="P87" i="3"/>
  <c r="P20" i="3"/>
  <c r="P33" i="3"/>
  <c r="P62" i="3"/>
  <c r="P46" i="3"/>
  <c r="P38" i="3"/>
  <c r="P53" i="3"/>
  <c r="P120" i="3"/>
  <c r="Q17" i="3"/>
  <c r="Q51" i="3"/>
  <c r="Q110" i="3"/>
  <c r="Q112" i="3"/>
  <c r="Q73" i="3"/>
  <c r="Q25" i="3"/>
  <c r="Q45" i="3"/>
  <c r="P42" i="3"/>
  <c r="Q61" i="3"/>
  <c r="Q82" i="3"/>
  <c r="P59" i="3"/>
  <c r="P15" i="3"/>
  <c r="P111" i="3"/>
  <c r="P37" i="3"/>
  <c r="P99" i="3"/>
  <c r="P107" i="3"/>
  <c r="P17" i="3"/>
  <c r="P58" i="3"/>
  <c r="Q140" i="3"/>
  <c r="Q130" i="3"/>
  <c r="P22" i="3"/>
  <c r="Q137" i="3"/>
  <c r="Q102" i="3"/>
  <c r="P121" i="3"/>
  <c r="P54" i="3"/>
  <c r="P36" i="3"/>
  <c r="P60" i="3"/>
  <c r="P74" i="3"/>
  <c r="P47" i="3"/>
  <c r="P26" i="3"/>
  <c r="P94" i="3"/>
  <c r="P9" i="3"/>
  <c r="P128" i="3"/>
  <c r="P125" i="3"/>
  <c r="P124" i="3"/>
  <c r="P118" i="3"/>
  <c r="P82" i="3"/>
  <c r="P40" i="3"/>
  <c r="P13" i="3"/>
  <c r="P92" i="3"/>
  <c r="P51" i="3"/>
  <c r="P61" i="3"/>
  <c r="P88" i="3"/>
  <c r="P89" i="3"/>
  <c r="P21" i="3"/>
  <c r="P79" i="3"/>
  <c r="P98" i="3"/>
  <c r="P142" i="3"/>
  <c r="P103" i="3"/>
  <c r="P41" i="3"/>
  <c r="P130" i="3"/>
  <c r="P113" i="3"/>
  <c r="P64" i="3"/>
  <c r="P102" i="3"/>
  <c r="P109" i="3"/>
  <c r="P73" i="3"/>
  <c r="P106" i="3"/>
  <c r="Q29" i="3"/>
  <c r="P34" i="3"/>
  <c r="P110" i="3"/>
  <c r="P50" i="3"/>
  <c r="P112" i="3"/>
  <c r="P135" i="3"/>
  <c r="P65" i="3"/>
  <c r="P72" i="3"/>
  <c r="P14" i="3"/>
  <c r="P108" i="3"/>
  <c r="P117" i="3"/>
  <c r="P116" i="3"/>
  <c r="P129" i="3"/>
  <c r="P31" i="3"/>
  <c r="P71" i="3"/>
  <c r="P70" i="3"/>
  <c r="P39" i="3"/>
  <c r="P132" i="3"/>
  <c r="P7" i="3"/>
  <c r="P123" i="3"/>
  <c r="P19" i="3"/>
  <c r="P43" i="3"/>
  <c r="P78" i="3"/>
  <c r="P10" i="3"/>
  <c r="P93" i="3"/>
  <c r="P16" i="3"/>
  <c r="P23" i="3"/>
  <c r="P85" i="3"/>
  <c r="P86" i="3"/>
  <c r="P140" i="3"/>
  <c r="P137" i="3"/>
  <c r="P44" i="3"/>
  <c r="P119" i="3"/>
  <c r="P45" i="3"/>
  <c r="P55" i="3"/>
  <c r="P114" i="3"/>
  <c r="P105" i="3"/>
  <c r="P35" i="3"/>
  <c r="P32" i="3"/>
  <c r="P136" i="3"/>
  <c r="P29" i="3"/>
  <c r="P57" i="3"/>
  <c r="P126" i="3"/>
  <c r="P66" i="3"/>
  <c r="P141" i="3"/>
  <c r="P68" i="3"/>
  <c r="P127" i="3"/>
  <c r="P95" i="3"/>
  <c r="P49" i="3"/>
  <c r="P83" i="3"/>
  <c r="P76" i="3"/>
  <c r="P81" i="3"/>
  <c r="P91" i="3"/>
  <c r="P97" i="3"/>
  <c r="P77" i="3"/>
  <c r="P133" i="3"/>
  <c r="P25" i="3"/>
  <c r="P8" i="3"/>
  <c r="P139" i="3"/>
  <c r="P28" i="3"/>
  <c r="P12" i="3"/>
  <c r="P144" i="3" l="1"/>
  <c r="Q143" i="3"/>
  <c r="Q144" i="3"/>
  <c r="Q145" i="3"/>
  <c r="V116" i="3"/>
  <c r="V84" i="3"/>
  <c r="V41" i="3"/>
  <c r="V73" i="3"/>
  <c r="V131" i="3"/>
  <c r="V117" i="3"/>
  <c r="V18" i="3"/>
  <c r="V16" i="3"/>
  <c r="V48" i="3"/>
  <c r="V6" i="3"/>
  <c r="V138" i="3"/>
  <c r="V23" i="3"/>
  <c r="V112" i="3"/>
  <c r="V26" i="3"/>
  <c r="V59" i="3"/>
  <c r="V31" i="3"/>
  <c r="V77" i="3"/>
  <c r="V37" i="3"/>
  <c r="V80" i="3"/>
  <c r="V108" i="3"/>
  <c r="V34" i="3"/>
  <c r="V42" i="3"/>
  <c r="V10" i="3"/>
  <c r="V124" i="3"/>
  <c r="V105" i="3"/>
  <c r="V94" i="3"/>
  <c r="V25" i="3"/>
  <c r="V40" i="3"/>
  <c r="V11" i="3"/>
  <c r="V101" i="3"/>
  <c r="V52" i="3"/>
  <c r="V87" i="3"/>
  <c r="V78" i="3"/>
  <c r="V63" i="3"/>
  <c r="V125" i="3"/>
  <c r="V54" i="3"/>
  <c r="V142" i="3"/>
  <c r="V126" i="3"/>
  <c r="V72" i="3"/>
  <c r="V70" i="3"/>
  <c r="V20" i="3"/>
  <c r="V29" i="3"/>
  <c r="U96" i="3"/>
  <c r="V96" i="3"/>
  <c r="V130" i="3"/>
  <c r="V69" i="3"/>
  <c r="U69" i="3"/>
  <c r="V75" i="3"/>
  <c r="V134" i="3"/>
  <c r="U90" i="3"/>
  <c r="V90" i="3"/>
  <c r="U56" i="3"/>
  <c r="V56" i="3"/>
  <c r="V136" i="3"/>
  <c r="V8" i="3"/>
  <c r="V145" i="3"/>
  <c r="U48" i="3"/>
  <c r="V113" i="3"/>
  <c r="V71" i="3"/>
  <c r="V93" i="3"/>
  <c r="V13" i="3"/>
  <c r="V33" i="3"/>
  <c r="V27" i="3"/>
  <c r="V14" i="3"/>
  <c r="V127" i="3"/>
  <c r="V115" i="3"/>
  <c r="U115" i="3"/>
  <c r="V98" i="3"/>
  <c r="V66" i="3"/>
  <c r="V65" i="3"/>
  <c r="V58" i="3"/>
  <c r="V35" i="3"/>
  <c r="V100" i="3"/>
  <c r="V62" i="3"/>
  <c r="V135" i="3"/>
  <c r="V110" i="3"/>
  <c r="V97" i="3"/>
  <c r="U122" i="3"/>
  <c r="V122" i="3"/>
  <c r="V24" i="3"/>
  <c r="U101" i="3"/>
  <c r="V9" i="3"/>
  <c r="V128" i="3"/>
  <c r="V141" i="3"/>
  <c r="V44" i="3"/>
  <c r="V95" i="3"/>
  <c r="V55" i="3"/>
  <c r="V137" i="3"/>
  <c r="V17" i="3"/>
  <c r="U40" i="3"/>
  <c r="V83" i="3"/>
  <c r="V91" i="3"/>
  <c r="V140" i="3"/>
  <c r="V12" i="3"/>
  <c r="U75" i="3"/>
  <c r="V103" i="3"/>
  <c r="V102" i="3"/>
  <c r="V64" i="3"/>
  <c r="V47" i="3"/>
  <c r="V106" i="3"/>
  <c r="V68" i="3"/>
  <c r="V123" i="3"/>
  <c r="V107" i="3"/>
  <c r="V121" i="3"/>
  <c r="V139" i="3"/>
  <c r="V109" i="3"/>
  <c r="V45" i="3"/>
  <c r="V38" i="3"/>
  <c r="V85" i="3"/>
  <c r="V76" i="3"/>
  <c r="V114" i="3"/>
  <c r="V79" i="3"/>
  <c r="V50" i="3"/>
  <c r="V49" i="3"/>
  <c r="V104" i="3"/>
  <c r="V39" i="3"/>
  <c r="U24" i="3"/>
  <c r="V32" i="3"/>
  <c r="V99" i="3"/>
  <c r="V120" i="3"/>
  <c r="V82" i="3"/>
  <c r="V89" i="3"/>
  <c r="U6" i="3"/>
  <c r="V143" i="3"/>
  <c r="V7" i="3"/>
  <c r="U13" i="3"/>
  <c r="U34" i="3"/>
  <c r="U72" i="3"/>
  <c r="U84" i="3"/>
  <c r="V21" i="3"/>
  <c r="V88" i="3"/>
  <c r="V46" i="3"/>
  <c r="V22" i="3"/>
  <c r="V118" i="3"/>
  <c r="V129" i="3"/>
  <c r="V36" i="3"/>
  <c r="V53" i="3"/>
  <c r="U131" i="3"/>
  <c r="U18" i="3"/>
  <c r="U138" i="3"/>
  <c r="V74" i="3"/>
  <c r="U42" i="3"/>
  <c r="V15" i="3"/>
  <c r="U11" i="3"/>
  <c r="V67" i="3"/>
  <c r="V57" i="3"/>
  <c r="V60" i="3"/>
  <c r="U27" i="3"/>
  <c r="U14" i="3"/>
  <c r="U77" i="3"/>
  <c r="U32" i="3"/>
  <c r="U141" i="3"/>
  <c r="U65" i="3"/>
  <c r="U36" i="3"/>
  <c r="U87" i="3"/>
  <c r="V61" i="3"/>
  <c r="V111" i="3"/>
  <c r="U80" i="3"/>
  <c r="V133" i="3"/>
  <c r="V81" i="3"/>
  <c r="V86" i="3"/>
  <c r="V119" i="3"/>
  <c r="U55" i="3"/>
  <c r="U60" i="3"/>
  <c r="U104" i="3"/>
  <c r="U67" i="3"/>
  <c r="U83" i="3"/>
  <c r="U106" i="3"/>
  <c r="U94" i="3"/>
  <c r="U110" i="3"/>
  <c r="U47" i="3"/>
  <c r="U130" i="3"/>
  <c r="V19" i="3"/>
  <c r="V51" i="3"/>
  <c r="U30" i="3"/>
  <c r="U63" i="3"/>
  <c r="U82" i="3"/>
  <c r="U100" i="3"/>
  <c r="U74" i="3"/>
  <c r="U119" i="3"/>
  <c r="U9" i="3"/>
  <c r="U33" i="3"/>
  <c r="U46" i="3"/>
  <c r="U88" i="3"/>
  <c r="U39" i="3"/>
  <c r="U99" i="3"/>
  <c r="U114" i="3"/>
  <c r="V92" i="3"/>
  <c r="V28" i="3"/>
  <c r="U125" i="3"/>
  <c r="U29" i="3"/>
  <c r="U129" i="3"/>
  <c r="U118" i="3"/>
  <c r="U137" i="3"/>
  <c r="U38" i="3"/>
  <c r="U93" i="3"/>
  <c r="U23" i="3"/>
  <c r="U21" i="3"/>
  <c r="U133" i="3"/>
  <c r="U44" i="3"/>
  <c r="U105" i="3"/>
  <c r="U58" i="3"/>
  <c r="U79" i="3"/>
  <c r="U71" i="3"/>
  <c r="U108" i="3"/>
  <c r="V43" i="3"/>
  <c r="U15" i="3"/>
  <c r="U142" i="3"/>
  <c r="U95" i="3"/>
  <c r="U57" i="3"/>
  <c r="V132" i="3"/>
  <c r="U52" i="3"/>
  <c r="U20" i="3"/>
  <c r="U111" i="3"/>
  <c r="U41" i="3"/>
  <c r="U127" i="3"/>
  <c r="U37" i="3"/>
  <c r="U135" i="3"/>
  <c r="U68" i="3"/>
  <c r="U49" i="3"/>
  <c r="U136" i="3"/>
  <c r="U64" i="3"/>
  <c r="U107" i="3"/>
  <c r="U121" i="3"/>
  <c r="U117" i="3"/>
  <c r="U109" i="3"/>
  <c r="U102" i="3"/>
  <c r="U91" i="3"/>
  <c r="U7" i="3"/>
  <c r="U31" i="3"/>
  <c r="U124" i="3"/>
  <c r="U134" i="3"/>
  <c r="U73" i="3"/>
  <c r="U50" i="3"/>
  <c r="U51" i="3"/>
  <c r="U120" i="3"/>
  <c r="U26" i="3"/>
  <c r="U53" i="3"/>
  <c r="U12" i="3"/>
  <c r="U16" i="3"/>
  <c r="U98" i="3"/>
  <c r="U128" i="3"/>
  <c r="U54" i="3"/>
  <c r="U10" i="3"/>
  <c r="U45" i="3"/>
  <c r="U78" i="3"/>
  <c r="U35" i="3"/>
  <c r="U113" i="3"/>
  <c r="U28" i="3"/>
  <c r="U86" i="3"/>
  <c r="U22" i="3"/>
  <c r="U112" i="3"/>
  <c r="U61" i="3"/>
  <c r="U66" i="3"/>
  <c r="U103" i="3"/>
  <c r="U89" i="3"/>
  <c r="U85" i="3"/>
  <c r="U76" i="3"/>
  <c r="U59" i="3"/>
  <c r="U92" i="3"/>
  <c r="U140" i="3"/>
  <c r="U70" i="3"/>
  <c r="U25" i="3"/>
  <c r="U123" i="3"/>
  <c r="U126" i="3"/>
  <c r="U17" i="3"/>
  <c r="U62" i="3"/>
  <c r="U81" i="3"/>
  <c r="U19" i="3"/>
  <c r="U116" i="3"/>
  <c r="U139" i="3"/>
  <c r="U132" i="3"/>
  <c r="U8" i="3"/>
  <c r="U97" i="3"/>
  <c r="U43" i="3"/>
  <c r="U144" i="3" l="1"/>
  <c r="V144" i="3"/>
  <c r="U145" i="3"/>
  <c r="U143" i="3"/>
  <c r="AF75" i="3" l="1"/>
  <c r="AF115" i="3"/>
  <c r="AF90" i="3"/>
  <c r="AF11" i="3"/>
  <c r="AF101" i="3"/>
  <c r="AF56" i="3"/>
  <c r="AF96" i="3"/>
  <c r="AF24" i="3"/>
  <c r="AF80" i="3"/>
  <c r="AF18" i="3"/>
  <c r="AF6" i="3"/>
  <c r="AE75" i="3"/>
  <c r="AF63" i="3"/>
  <c r="AE63" i="3"/>
  <c r="AF108" i="3"/>
  <c r="AE11" i="3"/>
  <c r="AF69" i="3"/>
  <c r="AE69" i="3"/>
  <c r="AE122" i="3"/>
  <c r="AF122" i="3"/>
  <c r="AE24" i="3"/>
  <c r="AF42" i="3"/>
  <c r="AE42" i="3"/>
  <c r="AF84" i="3"/>
  <c r="AE84" i="3"/>
  <c r="AE90" i="3"/>
  <c r="AF138" i="3"/>
  <c r="AE138" i="3"/>
  <c r="AE96" i="3"/>
  <c r="AF131" i="3"/>
  <c r="AE131" i="3"/>
  <c r="AE6" i="3"/>
  <c r="AF48" i="3"/>
  <c r="AE48" i="3"/>
  <c r="AE56" i="3"/>
  <c r="AF30" i="3"/>
  <c r="AE30" i="3"/>
  <c r="AE18" i="3"/>
  <c r="AE115" i="3"/>
  <c r="AE80" i="3"/>
  <c r="AE101" i="3"/>
  <c r="AE108" i="3"/>
  <c r="AE143" i="3" l="1"/>
  <c r="AF143" i="3"/>
  <c r="AF105" i="3"/>
  <c r="AF72" i="3"/>
  <c r="AF110" i="3"/>
  <c r="AF139" i="3"/>
  <c r="AF94" i="3"/>
  <c r="AF140" i="3"/>
  <c r="AF52" i="3"/>
  <c r="AF55" i="3"/>
  <c r="AF39" i="3"/>
  <c r="AF128" i="3"/>
  <c r="AF95" i="3"/>
  <c r="AF106" i="3"/>
  <c r="AF29" i="3"/>
  <c r="AF59" i="3"/>
  <c r="AF99" i="3"/>
  <c r="AF102" i="3"/>
  <c r="AF62" i="3"/>
  <c r="AF35" i="3"/>
  <c r="AF92" i="3"/>
  <c r="AF85" i="3"/>
  <c r="AF107" i="3"/>
  <c r="AF66" i="3"/>
  <c r="AF33" i="3"/>
  <c r="AF136" i="3"/>
  <c r="AF70" i="3"/>
  <c r="AF7" i="3"/>
  <c r="AF43" i="3"/>
  <c r="AF126" i="3"/>
  <c r="AF103" i="3"/>
  <c r="AF8" i="3"/>
  <c r="AF14" i="3"/>
  <c r="AF22" i="3"/>
  <c r="AF82" i="3"/>
  <c r="AF44" i="3"/>
  <c r="AF51" i="3"/>
  <c r="AF135" i="3"/>
  <c r="AF53" i="3"/>
  <c r="AF71" i="3"/>
  <c r="AF26" i="3"/>
  <c r="AF133" i="3"/>
  <c r="AF34" i="3"/>
  <c r="AF49" i="3"/>
  <c r="AF93" i="3"/>
  <c r="AF38" i="3"/>
  <c r="AF68" i="3"/>
  <c r="AF98" i="3"/>
  <c r="AF60" i="3"/>
  <c r="AF134" i="3"/>
  <c r="AF17" i="3"/>
  <c r="AF132" i="3"/>
  <c r="AF91" i="3"/>
  <c r="AF77" i="3"/>
  <c r="AF78" i="3"/>
  <c r="AF125" i="3"/>
  <c r="AF137" i="3"/>
  <c r="AF89" i="3"/>
  <c r="AF83" i="3"/>
  <c r="AF142" i="3"/>
  <c r="AF111" i="3"/>
  <c r="AF100" i="3"/>
  <c r="AF119" i="3"/>
  <c r="AF31" i="3"/>
  <c r="AF36" i="3"/>
  <c r="AE145" i="3"/>
  <c r="AE14" i="3"/>
  <c r="AF25" i="3"/>
  <c r="AF50" i="3"/>
  <c r="AF27" i="3"/>
  <c r="AF15" i="3"/>
  <c r="AF61" i="3"/>
  <c r="AF118" i="3"/>
  <c r="AF21" i="3"/>
  <c r="AF32" i="3"/>
  <c r="AF116" i="3"/>
  <c r="AF46" i="3"/>
  <c r="AF54" i="3"/>
  <c r="AF12" i="3"/>
  <c r="AF124" i="3"/>
  <c r="AE22" i="3"/>
  <c r="AE17" i="3"/>
  <c r="AE94" i="3"/>
  <c r="AF130" i="3"/>
  <c r="AF120" i="3"/>
  <c r="AF20" i="3"/>
  <c r="AF47" i="3"/>
  <c r="AF65" i="3"/>
  <c r="AF113" i="3"/>
  <c r="AF67" i="3"/>
  <c r="AF121" i="3"/>
  <c r="AF109" i="3"/>
  <c r="AF141" i="3"/>
  <c r="AF16" i="3"/>
  <c r="AF104" i="3"/>
  <c r="AF88" i="3"/>
  <c r="AF86" i="3"/>
  <c r="AE99" i="3"/>
  <c r="AE100" i="3"/>
  <c r="AE103" i="3"/>
  <c r="AF9" i="3"/>
  <c r="AF19" i="3"/>
  <c r="AF23" i="3"/>
  <c r="AF40" i="3"/>
  <c r="AE95" i="3"/>
  <c r="AE86" i="3"/>
  <c r="AE21" i="3"/>
  <c r="AE104" i="3"/>
  <c r="AE59" i="3"/>
  <c r="AE9" i="3"/>
  <c r="AE111" i="3"/>
  <c r="AF73" i="3"/>
  <c r="AF112" i="3"/>
  <c r="AF45" i="3"/>
  <c r="AF28" i="3"/>
  <c r="AF127" i="3"/>
  <c r="AF74" i="3"/>
  <c r="AF57" i="3"/>
  <c r="AF79" i="3"/>
  <c r="AF117" i="3"/>
  <c r="AE130" i="3"/>
  <c r="AE38" i="3"/>
  <c r="AE20" i="3"/>
  <c r="AE47" i="3"/>
  <c r="AE136" i="3"/>
  <c r="AF41" i="3"/>
  <c r="AF37" i="3"/>
  <c r="AF58" i="3"/>
  <c r="AF129" i="3"/>
  <c r="AF97" i="3"/>
  <c r="AE39" i="3"/>
  <c r="AF64" i="3"/>
  <c r="AE64" i="3"/>
  <c r="AE46" i="3"/>
  <c r="AE28" i="3"/>
  <c r="AE54" i="3"/>
  <c r="AE116" i="3"/>
  <c r="AF10" i="3"/>
  <c r="AE127" i="3"/>
  <c r="AE60" i="3"/>
  <c r="AE27" i="3"/>
  <c r="AE65" i="3"/>
  <c r="AE61" i="3"/>
  <c r="AE34" i="3"/>
  <c r="AE124" i="3"/>
  <c r="AE125" i="3"/>
  <c r="AE82" i="3"/>
  <c r="AE128" i="3"/>
  <c r="AE37" i="3"/>
  <c r="AE126" i="3"/>
  <c r="AE117" i="3"/>
  <c r="AE58" i="3"/>
  <c r="AE118" i="3"/>
  <c r="AE53" i="3"/>
  <c r="AE129" i="3"/>
  <c r="AE15" i="3"/>
  <c r="AE102" i="3"/>
  <c r="AE10" i="3"/>
  <c r="AE132" i="3"/>
  <c r="AF13" i="3"/>
  <c r="AF123" i="3"/>
  <c r="AE57" i="3"/>
  <c r="AE140" i="3"/>
  <c r="AE97" i="3"/>
  <c r="AE55" i="3"/>
  <c r="AE135" i="3"/>
  <c r="AE98" i="3"/>
  <c r="AE41" i="3"/>
  <c r="AE105" i="3"/>
  <c r="AE78" i="3"/>
  <c r="AE66" i="3"/>
  <c r="AE26" i="3"/>
  <c r="AE19" i="3"/>
  <c r="AE77" i="3"/>
  <c r="AE79" i="3"/>
  <c r="AE23" i="3"/>
  <c r="AF76" i="3"/>
  <c r="AE76" i="3"/>
  <c r="AE133" i="3"/>
  <c r="AE121" i="3"/>
  <c r="AE112" i="3"/>
  <c r="AE67" i="3"/>
  <c r="AE36" i="3"/>
  <c r="AE113" i="3"/>
  <c r="AE40" i="3"/>
  <c r="AE93" i="3"/>
  <c r="AE45" i="3"/>
  <c r="AE107" i="3"/>
  <c r="AE68" i="3"/>
  <c r="AE50" i="3"/>
  <c r="AE91" i="3"/>
  <c r="AF81" i="3"/>
  <c r="AE43" i="3"/>
  <c r="AE119" i="3"/>
  <c r="AE62" i="3"/>
  <c r="AE106" i="3"/>
  <c r="AE88" i="3"/>
  <c r="AE89" i="3"/>
  <c r="AE32" i="3"/>
  <c r="AE7" i="3"/>
  <c r="AE44" i="3"/>
  <c r="AE120" i="3"/>
  <c r="AE142" i="3"/>
  <c r="AE52" i="3"/>
  <c r="AE8" i="3"/>
  <c r="AE137" i="3"/>
  <c r="AE29" i="3"/>
  <c r="AE49" i="3"/>
  <c r="AE81" i="3"/>
  <c r="AE35" i="3"/>
  <c r="AE83" i="3"/>
  <c r="AE25" i="3"/>
  <c r="AE85" i="3"/>
  <c r="AE123" i="3"/>
  <c r="AE51" i="3"/>
  <c r="AE109" i="3"/>
  <c r="AE13" i="3"/>
  <c r="AE31" i="3"/>
  <c r="AE70" i="3"/>
  <c r="AE139" i="3"/>
  <c r="AE110" i="3"/>
  <c r="AE92" i="3"/>
  <c r="AE141" i="3"/>
  <c r="AE33" i="3"/>
  <c r="AE16" i="3"/>
  <c r="AE74" i="3"/>
  <c r="AE71" i="3"/>
  <c r="AE144" i="3" l="1"/>
  <c r="AF145" i="3"/>
  <c r="AF144" i="3"/>
  <c r="AK53" i="3"/>
  <c r="AK86" i="3"/>
  <c r="AK78" i="3"/>
  <c r="AK82" i="3"/>
  <c r="AK136" i="3"/>
  <c r="AK140" i="3"/>
  <c r="AK8" i="3"/>
  <c r="AK15" i="3"/>
  <c r="AK34" i="3"/>
  <c r="AK58" i="3"/>
  <c r="AK89" i="3"/>
  <c r="AK110" i="3"/>
  <c r="AK128" i="3"/>
  <c r="AK43" i="3"/>
  <c r="AK118" i="3"/>
  <c r="AK21" i="3"/>
  <c r="AK39" i="3"/>
  <c r="AK59" i="3"/>
  <c r="AK95" i="3"/>
  <c r="AK116" i="3"/>
  <c r="AK33" i="3"/>
  <c r="AK93" i="3"/>
  <c r="AK17" i="3"/>
  <c r="AK36" i="3"/>
  <c r="AK55" i="3"/>
  <c r="AK87" i="3"/>
  <c r="AK106" i="3"/>
  <c r="AK126" i="3"/>
  <c r="AK37" i="3"/>
  <c r="AK26" i="3"/>
  <c r="AK137" i="3"/>
  <c r="AK27" i="3"/>
  <c r="AK7" i="3"/>
  <c r="AK41" i="3"/>
  <c r="AK66" i="3"/>
  <c r="AK142" i="3"/>
  <c r="AK83" i="3"/>
  <c r="AK145" i="3"/>
  <c r="AK20" i="3"/>
  <c r="AK38" i="3"/>
  <c r="AK62" i="3"/>
  <c r="AK94" i="3"/>
  <c r="AK114" i="3"/>
  <c r="AK139" i="3"/>
  <c r="AK57" i="3"/>
  <c r="AK132" i="3"/>
  <c r="AK45" i="3"/>
  <c r="AK64" i="3"/>
  <c r="AK100" i="3"/>
  <c r="AK125" i="3"/>
  <c r="AK47" i="3"/>
  <c r="AK107" i="3"/>
  <c r="AK22" i="3"/>
  <c r="AK40" i="3"/>
  <c r="AK60" i="3"/>
  <c r="AK92" i="3"/>
  <c r="AK112" i="3"/>
  <c r="AK130" i="3"/>
  <c r="AK52" i="3"/>
  <c r="AK127" i="3"/>
  <c r="AK124" i="3"/>
  <c r="AK51" i="3"/>
  <c r="AJ26" i="3"/>
  <c r="AK67" i="3"/>
  <c r="AJ67" i="3"/>
  <c r="AK54" i="3"/>
  <c r="AJ54" i="3"/>
  <c r="AJ41" i="3"/>
  <c r="AK121" i="3"/>
  <c r="AK135" i="3"/>
  <c r="AK77" i="3"/>
  <c r="AK134" i="3"/>
  <c r="AK79" i="3"/>
  <c r="AK91" i="3"/>
  <c r="AK25" i="3"/>
  <c r="AK44" i="3"/>
  <c r="AK72" i="3"/>
  <c r="AK99" i="3"/>
  <c r="AK119" i="3"/>
  <c r="AK14" i="3"/>
  <c r="AK88" i="3"/>
  <c r="AK12" i="3"/>
  <c r="AK31" i="3"/>
  <c r="AK50" i="3"/>
  <c r="AK73" i="3"/>
  <c r="AK105" i="3"/>
  <c r="AK129" i="3"/>
  <c r="AK61" i="3"/>
  <c r="AK123" i="3"/>
  <c r="AK46" i="3"/>
  <c r="AK70" i="3"/>
  <c r="AK97" i="3"/>
  <c r="AK117" i="3"/>
  <c r="AK9" i="3"/>
  <c r="AK71" i="3"/>
  <c r="AK109" i="3"/>
  <c r="AK65" i="3"/>
  <c r="AK29" i="3"/>
  <c r="AK35" i="3"/>
  <c r="AK19" i="3"/>
  <c r="AK23" i="3"/>
  <c r="AJ128" i="3"/>
  <c r="AK49" i="3"/>
  <c r="AK28" i="3"/>
  <c r="AK76" i="3"/>
  <c r="AK74" i="3"/>
  <c r="AK98" i="3"/>
  <c r="AJ51" i="3"/>
  <c r="AJ137" i="3"/>
  <c r="AJ27" i="3"/>
  <c r="AK16" i="3"/>
  <c r="AJ118" i="3"/>
  <c r="AJ29" i="3"/>
  <c r="AJ119" i="3"/>
  <c r="AJ66" i="3"/>
  <c r="AJ88" i="3"/>
  <c r="AK133" i="3"/>
  <c r="AK120" i="3"/>
  <c r="AK81" i="3"/>
  <c r="AK103" i="3"/>
  <c r="AK85" i="3"/>
  <c r="AK13" i="3"/>
  <c r="AK102" i="3"/>
  <c r="AJ45" i="3"/>
  <c r="AJ124" i="3"/>
  <c r="AJ71" i="3"/>
  <c r="AJ15" i="3"/>
  <c r="AJ121" i="3"/>
  <c r="AJ16" i="3"/>
  <c r="AJ28" i="3"/>
  <c r="AJ36" i="3"/>
  <c r="AJ142" i="3"/>
  <c r="AJ114" i="3"/>
  <c r="AJ129" i="3"/>
  <c r="AK141" i="3"/>
  <c r="AK111" i="3"/>
  <c r="AJ87" i="3"/>
  <c r="AJ79" i="3"/>
  <c r="AK32" i="3"/>
  <c r="AK10" i="3"/>
  <c r="AK104" i="3"/>
  <c r="AJ127" i="3"/>
  <c r="AJ62" i="3"/>
  <c r="AJ117" i="3"/>
  <c r="AJ32" i="3"/>
  <c r="AJ74" i="3"/>
  <c r="AJ23" i="3"/>
  <c r="AJ39" i="3"/>
  <c r="AJ72" i="3"/>
  <c r="AJ92" i="3"/>
  <c r="AJ126" i="3"/>
  <c r="AJ13" i="3"/>
  <c r="AJ107" i="3"/>
  <c r="AJ94" i="3"/>
  <c r="AJ130" i="3"/>
  <c r="AJ34" i="3"/>
  <c r="AJ99" i="3"/>
  <c r="AJ110" i="3"/>
  <c r="AJ141" i="3"/>
  <c r="AJ38" i="3"/>
  <c r="AJ133" i="3"/>
  <c r="AJ120" i="3"/>
  <c r="AJ65" i="3"/>
  <c r="AJ104" i="3"/>
  <c r="AJ47" i="3"/>
  <c r="AJ134" i="3"/>
  <c r="AJ37" i="3"/>
  <c r="AJ40" i="3"/>
  <c r="AJ55" i="3"/>
  <c r="AJ20" i="3"/>
  <c r="AJ82" i="3"/>
  <c r="AJ35" i="3"/>
  <c r="AJ7" i="3"/>
  <c r="AJ76" i="3"/>
  <c r="AJ109" i="3"/>
  <c r="AJ125" i="3"/>
  <c r="AJ86" i="3"/>
  <c r="AJ136" i="3"/>
  <c r="AJ85" i="3"/>
  <c r="AJ8" i="3"/>
  <c r="AJ83" i="3"/>
  <c r="AJ59" i="3"/>
  <c r="AJ73" i="3"/>
  <c r="AJ89" i="3"/>
  <c r="AJ17" i="3"/>
  <c r="AJ22" i="3"/>
  <c r="AJ46" i="3"/>
  <c r="AJ58" i="3"/>
  <c r="AJ106" i="3"/>
  <c r="AJ78" i="3"/>
  <c r="AJ50" i="3"/>
  <c r="AJ53" i="3"/>
  <c r="AJ111" i="3"/>
  <c r="AJ60" i="3"/>
  <c r="AJ93" i="3"/>
  <c r="AJ21" i="3"/>
  <c r="AJ97" i="3"/>
  <c r="AJ12" i="3"/>
  <c r="AJ91" i="3"/>
  <c r="AJ123" i="3"/>
  <c r="AJ43" i="3"/>
  <c r="AJ64" i="3"/>
  <c r="AJ139" i="3"/>
  <c r="AJ10" i="3"/>
  <c r="AJ77" i="3"/>
  <c r="AJ52" i="3"/>
  <c r="AJ19" i="3"/>
  <c r="AJ31" i="3"/>
  <c r="AJ9" i="3"/>
  <c r="AJ44" i="3"/>
  <c r="AJ61" i="3"/>
  <c r="AJ100" i="3"/>
  <c r="AJ14" i="3"/>
  <c r="AJ33" i="3"/>
  <c r="AJ105" i="3"/>
  <c r="AJ140" i="3"/>
  <c r="AJ132" i="3"/>
  <c r="AJ112" i="3"/>
  <c r="AJ135" i="3"/>
  <c r="AJ25" i="3"/>
  <c r="AJ102" i="3"/>
  <c r="AJ70" i="3"/>
  <c r="AJ57" i="3"/>
  <c r="AJ81" i="3"/>
  <c r="AJ49" i="3"/>
  <c r="AJ116" i="3"/>
  <c r="AJ98" i="3"/>
  <c r="AJ103" i="3"/>
  <c r="AJ95" i="3"/>
  <c r="AJ144" i="3" l="1"/>
  <c r="AJ145" i="3"/>
  <c r="AK144" i="3"/>
  <c r="AP53" i="3"/>
  <c r="AP6" i="3"/>
  <c r="AP58" i="3"/>
  <c r="AP125" i="3"/>
  <c r="AP119" i="3"/>
  <c r="AP126" i="3"/>
  <c r="AP99" i="3"/>
  <c r="AP115" i="3"/>
  <c r="AP48" i="3"/>
  <c r="AP42" i="3"/>
  <c r="AP122" i="3"/>
  <c r="AP84" i="3"/>
  <c r="AP55" i="3"/>
  <c r="AP32" i="3"/>
  <c r="AP136" i="3"/>
  <c r="AP145" i="3"/>
  <c r="AP8" i="3"/>
  <c r="AP89" i="3"/>
  <c r="AP129" i="3"/>
  <c r="AP44" i="3"/>
  <c r="AP130" i="3"/>
  <c r="AP98" i="3"/>
  <c r="AP128" i="3"/>
  <c r="AO24" i="3"/>
  <c r="AP24" i="3"/>
  <c r="AP56" i="3"/>
  <c r="AO42" i="3"/>
  <c r="AO30" i="3"/>
  <c r="AP30" i="3"/>
  <c r="AP96" i="3"/>
  <c r="AO84" i="3"/>
  <c r="AO143" i="3"/>
  <c r="AO36" i="3"/>
  <c r="AO105" i="3"/>
  <c r="AO22" i="3"/>
  <c r="AO73" i="3"/>
  <c r="AP38" i="3"/>
  <c r="AP29" i="3"/>
  <c r="AP37" i="3"/>
  <c r="AP27" i="3"/>
  <c r="AP9" i="3"/>
  <c r="AP118" i="3"/>
  <c r="AO75" i="3"/>
  <c r="AO56" i="3"/>
  <c r="AO96" i="3"/>
  <c r="AO80" i="3"/>
  <c r="AO101" i="3"/>
  <c r="AO131" i="3"/>
  <c r="AO108" i="3"/>
  <c r="AO79" i="3"/>
  <c r="AO83" i="3"/>
  <c r="AO72" i="3"/>
  <c r="AO33" i="3"/>
  <c r="AO10" i="3"/>
  <c r="AP40" i="3"/>
  <c r="AP107" i="3"/>
  <c r="AP100" i="3"/>
  <c r="AP123" i="3"/>
  <c r="AP127" i="3"/>
  <c r="AO115" i="3"/>
  <c r="AO48" i="3"/>
  <c r="AO122" i="3"/>
  <c r="AO138" i="3"/>
  <c r="AO63" i="3"/>
  <c r="AO69" i="3"/>
  <c r="AO90" i="3"/>
  <c r="AO6" i="3"/>
  <c r="AO136" i="3"/>
  <c r="AO107" i="3"/>
  <c r="AO40" i="3"/>
  <c r="AO120" i="3"/>
  <c r="AO15" i="3"/>
  <c r="AO142" i="3"/>
  <c r="AO103" i="3"/>
  <c r="AO78" i="3"/>
  <c r="AO92" i="3"/>
  <c r="AO110" i="3"/>
  <c r="AO104" i="3"/>
  <c r="AO141" i="3"/>
  <c r="AO137" i="3"/>
  <c r="AO77" i="3"/>
  <c r="AO13" i="3"/>
  <c r="AO74" i="3"/>
  <c r="AO135" i="3"/>
  <c r="AO140" i="3"/>
  <c r="AO94" i="3"/>
  <c r="AO14" i="3"/>
  <c r="AO50" i="3"/>
  <c r="AO82" i="3"/>
  <c r="AO16" i="3"/>
  <c r="AO21" i="3"/>
  <c r="AO106" i="3"/>
  <c r="AO111" i="3"/>
  <c r="AO134" i="3"/>
  <c r="AO112" i="3"/>
  <c r="AO119" i="3"/>
  <c r="AO113" i="3"/>
  <c r="AO70" i="3"/>
  <c r="AO102" i="3"/>
  <c r="AO20" i="3"/>
  <c r="AO57" i="3"/>
  <c r="AO86" i="3"/>
  <c r="AO95" i="3"/>
  <c r="AO124" i="3"/>
  <c r="AO39" i="3"/>
  <c r="AO121" i="3"/>
  <c r="AO28" i="3"/>
  <c r="AO133" i="3"/>
  <c r="AO88" i="3"/>
  <c r="AO41" i="3"/>
  <c r="AO43" i="3"/>
  <c r="AO35" i="3"/>
  <c r="AO76" i="3"/>
  <c r="AO17" i="3"/>
  <c r="AO23" i="3"/>
  <c r="AO71" i="3"/>
  <c r="AO114" i="3"/>
  <c r="AO118" i="3"/>
  <c r="AO117" i="3"/>
  <c r="AO87" i="3"/>
  <c r="AO34" i="3"/>
  <c r="AO26" i="3"/>
  <c r="AO7" i="3"/>
  <c r="AO8" i="3"/>
  <c r="AO81" i="3"/>
  <c r="AO91" i="3"/>
  <c r="AO139" i="3"/>
  <c r="AO93" i="3"/>
  <c r="AO12" i="3"/>
  <c r="AO109" i="3"/>
  <c r="AO97" i="3"/>
  <c r="AO85" i="3"/>
  <c r="AO132" i="3"/>
  <c r="AO19" i="3"/>
  <c r="AO25" i="3"/>
  <c r="AO116" i="3"/>
  <c r="AO145" i="3" l="1"/>
  <c r="AP144" i="3"/>
  <c r="AP143" i="3"/>
  <c r="AO126" i="3" l="1"/>
  <c r="AO51" i="3"/>
  <c r="AO58" i="3"/>
  <c r="AO100" i="3"/>
  <c r="AO130" i="3"/>
  <c r="AO99" i="3"/>
  <c r="AO31" i="3"/>
  <c r="AO129" i="3"/>
  <c r="AO123" i="3"/>
  <c r="AO37" i="3"/>
  <c r="AO32" i="3"/>
  <c r="AO29" i="3"/>
  <c r="AO89" i="3"/>
  <c r="AO38" i="3"/>
  <c r="AO98" i="3"/>
  <c r="AO44" i="3"/>
  <c r="AO125" i="3"/>
  <c r="AO127" i="3"/>
  <c r="AO128" i="3"/>
  <c r="AO27" i="3"/>
  <c r="AO9" i="3"/>
  <c r="AO144" i="3" l="1"/>
  <c r="AZ81" i="3" l="1"/>
  <c r="AZ69" i="3"/>
  <c r="AZ64" i="3"/>
  <c r="AZ96" i="3"/>
  <c r="AZ138" i="3"/>
  <c r="AZ131" i="3"/>
  <c r="AZ19" i="3"/>
  <c r="AZ75" i="3"/>
  <c r="AZ24" i="3"/>
  <c r="AZ18" i="3"/>
  <c r="AZ122" i="3"/>
  <c r="AZ6" i="3"/>
  <c r="AZ108" i="3"/>
  <c r="AZ76" i="3"/>
  <c r="AZ49" i="3"/>
  <c r="AZ90" i="3"/>
  <c r="AZ97" i="3"/>
  <c r="AZ80" i="3"/>
  <c r="AY69" i="3"/>
  <c r="AZ42" i="3"/>
  <c r="AY96" i="3"/>
  <c r="AZ63" i="3"/>
  <c r="AY63" i="3"/>
  <c r="AY138" i="3"/>
  <c r="AY131" i="3"/>
  <c r="AY56" i="3"/>
  <c r="AZ56" i="3"/>
  <c r="AZ91" i="3"/>
  <c r="AY145" i="3"/>
  <c r="AZ132" i="3"/>
  <c r="AZ13" i="3"/>
  <c r="AY101" i="3"/>
  <c r="AZ101" i="3"/>
  <c r="AZ25" i="3"/>
  <c r="AZ57" i="3"/>
  <c r="AZ70" i="3"/>
  <c r="AZ115" i="3"/>
  <c r="AZ11" i="3"/>
  <c r="AZ48" i="3"/>
  <c r="AY90" i="3"/>
  <c r="AZ84" i="3"/>
  <c r="AY84" i="3"/>
  <c r="AZ20" i="3"/>
  <c r="AY93" i="3"/>
  <c r="AY53" i="3"/>
  <c r="AY80" i="3"/>
  <c r="AY42" i="3"/>
  <c r="AZ116" i="3"/>
  <c r="AZ109" i="3"/>
  <c r="AZ123" i="3"/>
  <c r="AY115" i="3"/>
  <c r="AY48" i="3"/>
  <c r="AY126" i="3"/>
  <c r="AY51" i="3"/>
  <c r="AY120" i="3"/>
  <c r="AY29" i="3"/>
  <c r="AZ43" i="3"/>
  <c r="AZ85" i="3"/>
  <c r="AY24" i="3"/>
  <c r="AY18" i="3"/>
  <c r="AZ12" i="3"/>
  <c r="AY30" i="3"/>
  <c r="AY134" i="3"/>
  <c r="AY133" i="3"/>
  <c r="AY135" i="3"/>
  <c r="AY33" i="3"/>
  <c r="AY79" i="3"/>
  <c r="AZ14" i="3"/>
  <c r="AY142" i="3"/>
  <c r="AY94" i="3"/>
  <c r="AY11" i="3"/>
  <c r="AY107" i="3"/>
  <c r="AY55" i="3"/>
  <c r="AY26" i="3"/>
  <c r="AY140" i="3"/>
  <c r="AY41" i="3"/>
  <c r="AY61" i="3"/>
  <c r="AZ7" i="3"/>
  <c r="AZ139" i="3"/>
  <c r="AY75" i="3"/>
  <c r="AY122" i="3"/>
  <c r="AY23" i="3"/>
  <c r="AY118" i="3"/>
  <c r="AY137" i="3"/>
  <c r="AY125" i="3"/>
  <c r="AY32" i="3"/>
  <c r="AY121" i="3"/>
  <c r="AY40" i="3"/>
  <c r="AY78" i="3"/>
  <c r="AZ143" i="3"/>
  <c r="AY77" i="3"/>
  <c r="AY47" i="3"/>
  <c r="AZ86" i="3"/>
  <c r="AY104" i="3"/>
  <c r="AY89" i="3"/>
  <c r="AY37" i="3"/>
  <c r="AY57" i="3"/>
  <c r="AY13" i="3"/>
  <c r="AY114" i="3"/>
  <c r="AY110" i="3"/>
  <c r="AY66" i="3"/>
  <c r="AY27" i="3"/>
  <c r="AY52" i="3"/>
  <c r="AY117" i="3"/>
  <c r="AY86" i="3"/>
  <c r="AY21" i="3"/>
  <c r="AY67" i="3"/>
  <c r="AY98" i="3"/>
  <c r="AY35" i="3"/>
  <c r="AY74" i="3"/>
  <c r="AY112" i="3"/>
  <c r="AY119" i="3"/>
  <c r="AY60" i="3"/>
  <c r="AY25" i="3"/>
  <c r="AZ102" i="3"/>
  <c r="AY109" i="3"/>
  <c r="AY113" i="3"/>
  <c r="AY45" i="3"/>
  <c r="AY65" i="3"/>
  <c r="AY130" i="3"/>
  <c r="AY128" i="3"/>
  <c r="AY83" i="3"/>
  <c r="AY46" i="3"/>
  <c r="AY82" i="3"/>
  <c r="AY28" i="3"/>
  <c r="AY72" i="3"/>
  <c r="AY100" i="3"/>
  <c r="AY43" i="3"/>
  <c r="AY99" i="3"/>
  <c r="AY62" i="3"/>
  <c r="AY20" i="3"/>
  <c r="AY15" i="3"/>
  <c r="AY141" i="3"/>
  <c r="AY49" i="3"/>
  <c r="AY97" i="3"/>
  <c r="AY132" i="3"/>
  <c r="AY124" i="3"/>
  <c r="AY19" i="3"/>
  <c r="AY12" i="3"/>
  <c r="AY70" i="3"/>
  <c r="AY116" i="3"/>
  <c r="AY54" i="3"/>
  <c r="AY14" i="3"/>
  <c r="AY95" i="3"/>
  <c r="AY87" i="3"/>
  <c r="AY127" i="3"/>
  <c r="AY59" i="3"/>
  <c r="AY22" i="3"/>
  <c r="AY38" i="3"/>
  <c r="AY136" i="3"/>
  <c r="AY68" i="3"/>
  <c r="AY6" i="3"/>
  <c r="AY9" i="3"/>
  <c r="AY105" i="3"/>
  <c r="AY81" i="3"/>
  <c r="AY92" i="3"/>
  <c r="AY103" i="3"/>
  <c r="AY111" i="3"/>
  <c r="AY73" i="3"/>
  <c r="AY64" i="3"/>
  <c r="AY8" i="3"/>
  <c r="AY7" i="3"/>
  <c r="AY123" i="3"/>
  <c r="AY58" i="3"/>
  <c r="AY34" i="3"/>
  <c r="AY139" i="3"/>
  <c r="AY108" i="3"/>
  <c r="AY44" i="3"/>
  <c r="AY50" i="3"/>
  <c r="AY106" i="3"/>
  <c r="AY39" i="3"/>
  <c r="AY17" i="3"/>
  <c r="AY10" i="3"/>
  <c r="AY16" i="3"/>
  <c r="AY76" i="3"/>
  <c r="AY31" i="3"/>
  <c r="AY91" i="3"/>
  <c r="AY36" i="3"/>
  <c r="AY129" i="3"/>
  <c r="AY71" i="3"/>
  <c r="AY85" i="3"/>
  <c r="AY88" i="3"/>
  <c r="AY102" i="3"/>
  <c r="AY144" i="3" l="1"/>
  <c r="AY143" i="3"/>
  <c r="AZ144" i="3"/>
  <c r="BD89" i="3" l="1"/>
  <c r="BD17" i="3"/>
  <c r="BD140" i="3"/>
  <c r="BD132" i="3"/>
  <c r="BD86" i="3"/>
  <c r="BD85" i="3"/>
  <c r="BD111" i="3"/>
  <c r="BD87" i="3"/>
  <c r="BD35" i="3"/>
  <c r="BD88" i="3"/>
  <c r="BD123" i="3"/>
  <c r="BD107" i="3"/>
  <c r="BD50" i="3"/>
  <c r="BD104" i="3"/>
  <c r="BD16" i="3"/>
  <c r="BD106" i="3"/>
  <c r="BD15" i="3"/>
  <c r="BD95" i="3"/>
  <c r="BD26" i="3"/>
  <c r="BD144" i="3" l="1"/>
  <c r="BJ13" i="3"/>
  <c r="BJ14" i="3"/>
  <c r="BJ66" i="3"/>
  <c r="BJ98" i="3"/>
  <c r="BJ87" i="3"/>
  <c r="BJ117" i="3"/>
  <c r="BJ84" i="3"/>
  <c r="BJ56" i="3"/>
  <c r="BJ11" i="3"/>
  <c r="BJ96" i="3"/>
  <c r="BJ42" i="3"/>
  <c r="BJ108" i="3"/>
  <c r="BJ115" i="3"/>
  <c r="BJ75" i="3"/>
  <c r="BJ15" i="3"/>
  <c r="BJ103" i="3"/>
  <c r="BJ118" i="3"/>
  <c r="BJ110" i="3"/>
  <c r="BJ142" i="3"/>
  <c r="BJ57" i="3"/>
  <c r="BJ123" i="3"/>
  <c r="BJ114" i="3"/>
  <c r="BJ25" i="3"/>
  <c r="BJ94" i="3"/>
  <c r="BJ45" i="3"/>
  <c r="BJ131" i="3"/>
  <c r="BI63" i="3"/>
  <c r="BJ63" i="3"/>
  <c r="BI11" i="3"/>
  <c r="BI96" i="3"/>
  <c r="BJ24" i="3"/>
  <c r="BI122" i="3"/>
  <c r="BJ122" i="3"/>
  <c r="BI80" i="3"/>
  <c r="BJ68" i="3"/>
  <c r="BJ16" i="3"/>
  <c r="BJ17" i="3"/>
  <c r="BJ89" i="3"/>
  <c r="BJ58" i="3"/>
  <c r="BJ91" i="3"/>
  <c r="BJ100" i="3"/>
  <c r="BJ109" i="3"/>
  <c r="BJ44" i="3"/>
  <c r="BJ111" i="3"/>
  <c r="BI131" i="3"/>
  <c r="BI18" i="3"/>
  <c r="BJ138" i="3"/>
  <c r="BI42" i="3"/>
  <c r="BJ101" i="3"/>
  <c r="BI101" i="3"/>
  <c r="BI6" i="3"/>
  <c r="BJ99" i="3"/>
  <c r="BI40" i="3"/>
  <c r="BJ88" i="3"/>
  <c r="BI87" i="3"/>
  <c r="BI105" i="3"/>
  <c r="BI111" i="3"/>
  <c r="BJ93" i="3"/>
  <c r="BJ12" i="3"/>
  <c r="BJ43" i="3"/>
  <c r="BJ145" i="3"/>
  <c r="BJ120" i="3"/>
  <c r="BJ49" i="3"/>
  <c r="BJ132" i="3"/>
  <c r="BI84" i="3"/>
  <c r="BI56" i="3"/>
  <c r="BI52" i="3"/>
  <c r="BI99" i="3"/>
  <c r="BI15" i="3"/>
  <c r="BI113" i="3"/>
  <c r="BI88" i="3"/>
  <c r="BI22" i="3"/>
  <c r="BI119" i="3"/>
  <c r="BI51" i="3"/>
  <c r="BI24" i="3"/>
  <c r="BI75" i="3"/>
  <c r="BI36" i="3"/>
  <c r="BI32" i="3"/>
  <c r="BI95" i="3"/>
  <c r="BI41" i="3"/>
  <c r="BI35" i="3"/>
  <c r="BJ86" i="3"/>
  <c r="BI102" i="3"/>
  <c r="BI138" i="3"/>
  <c r="BI108" i="3"/>
  <c r="BI92" i="3"/>
  <c r="BI47" i="3"/>
  <c r="BI112" i="3"/>
  <c r="BI110" i="3"/>
  <c r="BI9" i="3"/>
  <c r="BI104" i="3"/>
  <c r="BI93" i="3"/>
  <c r="BI100" i="3"/>
  <c r="BI118" i="3"/>
  <c r="BI33" i="3"/>
  <c r="BI54" i="3"/>
  <c r="BI107" i="3"/>
  <c r="BI46" i="3"/>
  <c r="BJ85" i="3"/>
  <c r="BI97" i="3"/>
  <c r="BI81" i="3"/>
  <c r="BJ48" i="3"/>
  <c r="BI48" i="3"/>
  <c r="BJ90" i="3"/>
  <c r="BI90" i="3"/>
  <c r="BI69" i="3"/>
  <c r="BI34" i="3"/>
  <c r="BI106" i="3"/>
  <c r="BI94" i="3"/>
  <c r="BI17" i="3"/>
  <c r="BI121" i="3"/>
  <c r="BI53" i="3"/>
  <c r="BI82" i="3"/>
  <c r="BI21" i="3"/>
  <c r="BI57" i="3"/>
  <c r="BI7" i="3"/>
  <c r="BI50" i="3"/>
  <c r="BI115" i="3"/>
  <c r="BI83" i="3"/>
  <c r="BI20" i="3"/>
  <c r="BI10" i="3"/>
  <c r="BI14" i="3"/>
  <c r="BI13" i="3"/>
  <c r="BI91" i="3"/>
  <c r="BI23" i="3"/>
  <c r="BI55" i="3"/>
  <c r="BI19" i="3"/>
  <c r="BI116" i="3"/>
  <c r="BI31" i="3"/>
  <c r="BJ144" i="3" l="1"/>
  <c r="BJ143" i="3"/>
  <c r="BI143" i="3"/>
  <c r="BI142" i="3" l="1"/>
  <c r="BI120" i="3"/>
  <c r="BI114" i="3"/>
  <c r="BI132" i="3"/>
  <c r="BI44" i="3"/>
  <c r="BI66" i="3"/>
  <c r="BI85" i="3"/>
  <c r="BI98" i="3"/>
  <c r="BI26" i="3"/>
  <c r="BI43" i="3"/>
  <c r="BI8" i="3"/>
  <c r="BI145" i="3"/>
  <c r="BI117" i="3"/>
  <c r="BI103" i="3"/>
  <c r="BI45" i="3"/>
  <c r="BI25" i="3"/>
  <c r="BI39" i="3"/>
  <c r="BI109" i="3"/>
  <c r="BI49" i="3"/>
  <c r="BI16" i="3"/>
  <c r="BI68" i="3"/>
  <c r="BI58" i="3"/>
  <c r="BI123" i="3"/>
  <c r="BI67" i="3"/>
  <c r="BI86" i="3"/>
  <c r="BI12" i="3"/>
  <c r="BI89" i="3"/>
  <c r="BI144" i="3" l="1"/>
  <c r="BO40" i="3"/>
  <c r="BO55" i="3"/>
  <c r="BO87" i="3"/>
  <c r="BO11" i="3"/>
  <c r="BO56" i="3"/>
  <c r="BO48" i="3"/>
  <c r="BO53" i="3"/>
  <c r="BO14" i="3"/>
  <c r="BO37" i="3"/>
  <c r="BO102" i="3"/>
  <c r="BO84" i="3"/>
  <c r="BN11" i="3"/>
  <c r="BN30" i="3"/>
  <c r="BO30" i="3"/>
  <c r="BN90" i="3"/>
  <c r="BN122" i="3"/>
  <c r="BN101" i="3"/>
  <c r="BO101" i="3"/>
  <c r="BO143" i="3"/>
  <c r="BN89" i="3"/>
  <c r="BN136" i="3"/>
  <c r="BO13" i="3"/>
  <c r="BO35" i="3"/>
  <c r="BN84" i="3"/>
  <c r="BN42" i="3"/>
  <c r="BN96" i="3"/>
  <c r="BN18" i="3"/>
  <c r="BN6" i="3"/>
  <c r="BN21" i="3"/>
  <c r="BN104" i="3"/>
  <c r="BN71" i="3"/>
  <c r="BN117" i="3"/>
  <c r="BO61" i="3"/>
  <c r="BN63" i="3"/>
  <c r="BN69" i="3"/>
  <c r="BN56" i="3"/>
  <c r="BN75" i="3"/>
  <c r="BN127" i="3"/>
  <c r="BN95" i="3"/>
  <c r="BN55" i="3"/>
  <c r="BN32" i="3"/>
  <c r="BN134" i="3"/>
  <c r="BN29" i="3"/>
  <c r="BO39" i="3"/>
  <c r="BN131" i="3"/>
  <c r="BN72" i="3"/>
  <c r="BN59" i="3"/>
  <c r="BN52" i="3"/>
  <c r="BN124" i="3"/>
  <c r="BN38" i="3"/>
  <c r="BN74" i="3"/>
  <c r="BN24" i="3"/>
  <c r="BN140" i="3"/>
  <c r="BN128" i="3"/>
  <c r="BN103" i="3"/>
  <c r="BN87" i="3"/>
  <c r="BN93" i="3"/>
  <c r="BN137" i="3"/>
  <c r="BN86" i="3"/>
  <c r="BN129" i="3"/>
  <c r="BN34" i="3"/>
  <c r="BN80" i="3"/>
  <c r="BN48" i="3"/>
  <c r="BN28" i="3"/>
  <c r="BN126" i="3"/>
  <c r="BN77" i="3"/>
  <c r="BN106" i="3"/>
  <c r="BN23" i="3"/>
  <c r="BN94" i="3"/>
  <c r="BN125" i="3"/>
  <c r="BN20" i="3"/>
  <c r="BN39" i="3"/>
  <c r="BN99" i="3"/>
  <c r="BN41" i="3"/>
  <c r="BN78" i="3"/>
  <c r="BN118" i="3"/>
  <c r="BN58" i="3"/>
  <c r="BN50" i="3"/>
  <c r="BN100" i="3"/>
  <c r="BN142" i="3"/>
  <c r="BN33" i="3"/>
  <c r="BN17" i="3"/>
  <c r="BN54" i="3"/>
  <c r="BN76" i="3"/>
  <c r="BN12" i="3"/>
  <c r="BN108" i="3"/>
  <c r="BN92" i="3"/>
  <c r="BN73" i="3"/>
  <c r="BN141" i="3"/>
  <c r="BN62" i="3"/>
  <c r="BN133" i="3"/>
  <c r="BN105" i="3"/>
  <c r="BN27" i="3"/>
  <c r="BN10" i="3"/>
  <c r="BN119" i="3"/>
  <c r="BN98" i="3"/>
  <c r="BN97" i="3"/>
  <c r="BN7" i="3"/>
  <c r="BN123" i="3"/>
  <c r="BN57" i="3"/>
  <c r="BN135" i="3"/>
  <c r="BN15" i="3"/>
  <c r="BN22" i="3"/>
  <c r="BN40" i="3"/>
  <c r="BN107" i="3"/>
  <c r="BN130" i="3"/>
  <c r="BN16" i="3"/>
  <c r="BN19" i="3"/>
  <c r="BN31" i="3"/>
  <c r="BN25" i="3"/>
  <c r="BN85" i="3"/>
  <c r="BN138" i="3"/>
  <c r="BN60" i="3"/>
  <c r="BN79" i="3"/>
  <c r="BN9" i="3"/>
  <c r="BN26" i="3"/>
  <c r="BN88" i="3"/>
  <c r="BN8" i="3"/>
  <c r="BN132" i="3"/>
  <c r="BN116" i="3"/>
  <c r="BN49" i="3"/>
  <c r="BN70" i="3"/>
  <c r="BN139" i="3"/>
  <c r="BN115" i="3"/>
  <c r="BN121" i="3"/>
  <c r="BN120" i="3"/>
  <c r="BN91" i="3"/>
  <c r="BO144" i="3" l="1"/>
  <c r="BN145" i="3"/>
  <c r="BO145" i="3"/>
  <c r="BN143" i="3"/>
  <c r="BN14" i="3" l="1"/>
  <c r="BN53" i="3"/>
  <c r="BN51" i="3"/>
  <c r="BN37" i="3"/>
  <c r="BN61" i="3"/>
  <c r="BN102" i="3"/>
  <c r="BN13" i="3"/>
  <c r="BN144" i="3" l="1"/>
  <c r="BT120" i="3"/>
  <c r="BT99" i="3"/>
  <c r="BT57" i="3"/>
  <c r="BT39" i="3"/>
  <c r="BT32" i="3"/>
  <c r="BT102" i="3"/>
  <c r="BT33" i="3"/>
  <c r="BT55" i="3"/>
  <c r="BT117" i="3"/>
  <c r="BT38" i="3"/>
  <c r="BT90" i="3"/>
  <c r="BT18" i="3"/>
  <c r="BT122" i="3"/>
  <c r="BT69" i="3"/>
  <c r="BT48" i="3"/>
  <c r="BT96" i="3"/>
  <c r="BT138" i="3"/>
  <c r="BT10" i="3"/>
  <c r="BT58" i="3"/>
  <c r="BT21" i="3"/>
  <c r="BT49" i="3"/>
  <c r="BT36" i="3"/>
  <c r="BT116" i="3"/>
  <c r="BT37" i="3"/>
  <c r="BT70" i="3"/>
  <c r="BT123" i="3"/>
  <c r="BT76" i="3"/>
  <c r="BS101" i="3"/>
  <c r="BT101" i="3"/>
  <c r="BT75" i="3"/>
  <c r="BS18" i="3"/>
  <c r="BS24" i="3"/>
  <c r="BT24" i="3"/>
  <c r="BT84" i="3"/>
  <c r="BS69" i="3"/>
  <c r="BS56" i="3"/>
  <c r="BT56" i="3"/>
  <c r="BT115" i="3"/>
  <c r="BS96" i="3"/>
  <c r="BS30" i="3"/>
  <c r="BT30" i="3"/>
  <c r="BT143" i="3"/>
  <c r="BS83" i="3"/>
  <c r="BS47" i="3"/>
  <c r="BS111" i="3"/>
  <c r="BT20" i="3"/>
  <c r="BT91" i="3"/>
  <c r="BT31" i="3"/>
  <c r="BT53" i="3"/>
  <c r="BT40" i="3"/>
  <c r="BT121" i="3"/>
  <c r="BT41" i="3"/>
  <c r="BT86" i="3"/>
  <c r="BT118" i="3"/>
  <c r="BS75" i="3"/>
  <c r="BS84" i="3"/>
  <c r="BS115" i="3"/>
  <c r="BS63" i="3"/>
  <c r="BS11" i="3"/>
  <c r="BS42" i="3"/>
  <c r="BS114" i="3"/>
  <c r="BS81" i="3"/>
  <c r="BS45" i="3"/>
  <c r="BS113" i="3"/>
  <c r="BS65" i="3"/>
  <c r="BS68" i="3"/>
  <c r="BS46" i="3"/>
  <c r="BS66" i="3"/>
  <c r="BS43" i="3"/>
  <c r="BS72" i="3"/>
  <c r="BT19" i="3"/>
  <c r="BT139" i="3"/>
  <c r="BT97" i="3"/>
  <c r="BS138" i="3"/>
  <c r="BS6" i="3"/>
  <c r="BS110" i="3"/>
  <c r="BS109" i="3"/>
  <c r="BS112" i="3"/>
  <c r="BS67" i="3"/>
  <c r="BT35" i="3"/>
  <c r="BT54" i="3"/>
  <c r="BT34" i="3"/>
  <c r="BS48" i="3"/>
  <c r="BS108" i="3"/>
  <c r="BS94" i="3"/>
  <c r="BS98" i="3"/>
  <c r="BT25" i="3"/>
  <c r="BS122" i="3"/>
  <c r="BS80" i="3"/>
  <c r="BS44" i="3"/>
  <c r="BS142" i="3"/>
  <c r="BS27" i="3"/>
  <c r="BS79" i="3"/>
  <c r="BS137" i="3"/>
  <c r="BS64" i="3"/>
  <c r="BT51" i="3"/>
  <c r="BS131" i="3"/>
  <c r="BS82" i="3"/>
  <c r="BS50" i="3"/>
  <c r="BS99" i="3"/>
  <c r="BS26" i="3"/>
  <c r="BS17" i="3"/>
  <c r="BS90" i="3"/>
  <c r="BS73" i="3"/>
  <c r="BS61" i="3"/>
  <c r="BS51" i="3"/>
  <c r="BS88" i="3"/>
  <c r="BS135" i="3"/>
  <c r="BS105" i="3"/>
  <c r="BS136" i="3"/>
  <c r="BS71" i="3"/>
  <c r="BS22" i="3"/>
  <c r="BS95" i="3"/>
  <c r="BS140" i="3"/>
  <c r="BS28" i="3"/>
  <c r="BS62" i="3"/>
  <c r="BS93" i="3"/>
  <c r="BS74" i="3"/>
  <c r="BS78" i="3"/>
  <c r="BS19" i="3"/>
  <c r="BS29" i="3"/>
  <c r="BS77" i="3"/>
  <c r="BS16" i="3"/>
  <c r="BS13" i="3"/>
  <c r="BS23" i="3"/>
  <c r="BS106" i="3"/>
  <c r="BS60" i="3"/>
  <c r="BS8" i="3"/>
  <c r="BS134" i="3"/>
  <c r="BS100" i="3"/>
  <c r="BS59" i="3"/>
  <c r="BS9" i="3"/>
  <c r="BS133" i="3"/>
  <c r="BS10" i="3"/>
  <c r="BS107" i="3"/>
  <c r="BS92" i="3"/>
  <c r="BS87" i="3"/>
  <c r="BS132" i="3"/>
  <c r="BS14" i="3"/>
  <c r="BS104" i="3"/>
  <c r="BS103" i="3"/>
  <c r="BS141" i="3"/>
  <c r="BS52" i="3"/>
  <c r="BS12" i="3"/>
  <c r="BS85" i="3"/>
  <c r="BS89" i="3"/>
  <c r="BS15" i="3"/>
  <c r="BS143" i="3" l="1"/>
  <c r="BS145" i="3"/>
  <c r="BT144" i="3"/>
  <c r="BT145" i="3"/>
  <c r="BS35" i="3" l="1"/>
  <c r="BS121" i="3"/>
  <c r="BS86" i="3"/>
  <c r="BS116" i="3"/>
  <c r="BS97" i="3"/>
  <c r="BS55" i="3"/>
  <c r="BS53" i="3"/>
  <c r="BS54" i="3"/>
  <c r="BS58" i="3"/>
  <c r="BS76" i="3"/>
  <c r="BS36" i="3"/>
  <c r="BS139" i="3"/>
  <c r="BS34" i="3"/>
  <c r="BS118" i="3"/>
  <c r="BS123" i="3"/>
  <c r="BS32" i="3"/>
  <c r="BS57" i="3"/>
  <c r="BS49" i="3"/>
  <c r="BS38" i="3"/>
  <c r="BS102" i="3"/>
  <c r="BS31" i="3"/>
  <c r="BS70" i="3"/>
  <c r="BS39" i="3"/>
  <c r="BS37" i="3"/>
  <c r="BS40" i="3"/>
  <c r="BS117" i="3"/>
  <c r="BS120" i="3"/>
  <c r="BS20" i="3"/>
  <c r="BS91" i="3"/>
  <c r="BS7" i="3"/>
  <c r="BS25" i="3"/>
  <c r="BS41" i="3"/>
  <c r="BS33" i="3"/>
  <c r="BS21" i="3"/>
  <c r="BS144" i="3" l="1"/>
  <c r="BY89" i="3"/>
  <c r="BY68" i="3"/>
  <c r="BY96" i="3"/>
  <c r="BY6" i="3"/>
  <c r="BY25" i="3"/>
  <c r="BY12" i="3"/>
  <c r="BY87" i="3"/>
  <c r="BY81" i="3"/>
  <c r="BY90" i="3"/>
  <c r="BY30" i="3"/>
  <c r="BY75" i="3"/>
  <c r="BY63" i="3"/>
  <c r="BY42" i="3"/>
  <c r="BY84" i="3"/>
  <c r="BY48" i="3"/>
  <c r="BY107" i="3"/>
  <c r="BY58" i="3"/>
  <c r="BY47" i="3"/>
  <c r="BY101" i="3"/>
  <c r="BY61" i="3"/>
  <c r="BX122" i="3"/>
  <c r="BY122" i="3"/>
  <c r="BY115" i="3"/>
  <c r="BX115" i="3"/>
  <c r="BY131" i="3"/>
  <c r="BX42" i="3"/>
  <c r="BX84" i="3"/>
  <c r="BX108" i="3"/>
  <c r="BX69" i="3"/>
  <c r="BX6" i="3"/>
  <c r="BY143" i="3"/>
  <c r="BY92" i="3"/>
  <c r="BY93" i="3"/>
  <c r="BY88" i="3"/>
  <c r="BY140" i="3"/>
  <c r="BY86" i="3"/>
  <c r="BY40" i="3"/>
  <c r="BX96" i="3"/>
  <c r="BY145" i="3"/>
  <c r="BY85" i="3"/>
  <c r="BY116" i="3"/>
  <c r="BX30" i="3"/>
  <c r="BX75" i="3"/>
  <c r="BY80" i="3"/>
  <c r="BX80" i="3"/>
  <c r="BX24" i="3"/>
  <c r="BY24" i="3"/>
  <c r="BY138" i="3"/>
  <c r="BY94" i="3"/>
  <c r="BY76" i="3"/>
  <c r="BY27" i="3"/>
  <c r="BY95" i="3"/>
  <c r="BX90" i="3"/>
  <c r="BX131" i="3"/>
  <c r="BX11" i="3"/>
  <c r="BY11" i="3"/>
  <c r="BX48" i="3"/>
  <c r="BX138" i="3"/>
  <c r="BX137" i="3"/>
  <c r="BX106" i="3"/>
  <c r="BY7" i="3"/>
  <c r="BY118" i="3"/>
  <c r="BX18" i="3"/>
  <c r="BX136" i="3"/>
  <c r="BX59" i="3"/>
  <c r="BX83" i="3"/>
  <c r="BX73" i="3"/>
  <c r="BX71" i="3"/>
  <c r="BX118" i="3"/>
  <c r="BX91" i="3"/>
  <c r="BX101" i="3"/>
  <c r="BY56" i="3"/>
  <c r="BX56" i="3"/>
  <c r="BX58" i="3"/>
  <c r="BX72" i="3"/>
  <c r="BX60" i="3"/>
  <c r="BX114" i="3"/>
  <c r="BX27" i="3"/>
  <c r="BX63" i="3"/>
  <c r="BX74" i="3"/>
  <c r="BX139" i="3"/>
  <c r="BX145" i="3" l="1"/>
  <c r="BY144" i="3"/>
  <c r="BX143" i="3"/>
  <c r="BX92" i="3" l="1"/>
  <c r="BX89" i="3"/>
  <c r="BX104" i="3"/>
  <c r="BX29" i="3"/>
  <c r="BX47" i="3"/>
  <c r="BX87" i="3"/>
  <c r="BX82" i="3"/>
  <c r="BX135" i="3"/>
  <c r="BX105" i="3"/>
  <c r="BX140" i="3"/>
  <c r="BX88" i="3"/>
  <c r="BX117" i="3"/>
  <c r="BX103" i="3"/>
  <c r="BX68" i="3"/>
  <c r="BX28" i="3"/>
  <c r="BX113" i="3"/>
  <c r="BX94" i="3"/>
  <c r="BX93" i="3"/>
  <c r="BX26" i="3"/>
  <c r="BX57" i="3"/>
  <c r="BX25" i="3"/>
  <c r="BX70" i="3"/>
  <c r="BX21" i="3"/>
  <c r="BX123" i="3"/>
  <c r="BX20" i="3"/>
  <c r="BX61" i="3"/>
  <c r="BX81" i="3"/>
  <c r="BX12" i="3"/>
  <c r="BX86" i="3"/>
  <c r="BX116" i="3"/>
  <c r="BX7" i="3"/>
  <c r="BX76" i="3"/>
  <c r="BX102" i="3"/>
  <c r="BX19" i="3"/>
  <c r="BX85" i="3"/>
  <c r="BX109" i="3"/>
  <c r="BX107" i="3"/>
  <c r="BX95" i="3"/>
  <c r="BX144" i="3" l="1"/>
  <c r="CD91" i="3"/>
  <c r="CD49" i="3"/>
  <c r="CD11" i="3"/>
  <c r="CD84" i="3"/>
  <c r="CD30" i="3"/>
  <c r="CD89" i="3"/>
  <c r="CD145" i="3"/>
  <c r="CD95" i="3"/>
  <c r="CD48" i="3"/>
  <c r="CC84" i="3"/>
  <c r="CC90" i="3"/>
  <c r="CD90" i="3"/>
  <c r="CC121" i="3"/>
  <c r="CD97" i="3"/>
  <c r="CD13" i="3"/>
  <c r="CC48" i="3"/>
  <c r="CC56" i="3"/>
  <c r="CC63" i="3"/>
  <c r="CC131" i="3"/>
  <c r="CC101" i="3"/>
  <c r="CC55" i="3"/>
  <c r="CC95" i="3"/>
  <c r="CC99" i="3"/>
  <c r="CC79" i="3"/>
  <c r="CC103" i="3"/>
  <c r="CC118" i="3"/>
  <c r="CD78" i="3"/>
  <c r="CC30" i="3"/>
  <c r="CC75" i="3"/>
  <c r="CC18" i="3"/>
  <c r="CC108" i="3"/>
  <c r="CC6" i="3"/>
  <c r="CC143" i="3"/>
  <c r="CC54" i="3"/>
  <c r="CC66" i="3"/>
  <c r="CC39" i="3"/>
  <c r="CC32" i="3"/>
  <c r="CC98" i="3"/>
  <c r="CC83" i="3"/>
  <c r="CC74" i="3"/>
  <c r="CC80" i="3"/>
  <c r="CC69" i="3"/>
  <c r="CC22" i="3"/>
  <c r="CC17" i="3"/>
  <c r="CC134" i="3"/>
  <c r="CC15" i="3"/>
  <c r="CC33" i="3"/>
  <c r="CC106" i="3"/>
  <c r="CC87" i="3"/>
  <c r="CC96" i="3"/>
  <c r="CC24" i="3"/>
  <c r="CC125" i="3"/>
  <c r="CC37" i="3"/>
  <c r="CC45" i="3"/>
  <c r="CC47" i="3"/>
  <c r="CC105" i="3"/>
  <c r="CC93" i="3"/>
  <c r="CC53" i="3"/>
  <c r="CC68" i="3"/>
  <c r="CC58" i="3"/>
  <c r="CC82" i="3"/>
  <c r="CC65" i="3"/>
  <c r="CC35" i="3"/>
  <c r="CC133" i="3"/>
  <c r="CC112" i="3"/>
  <c r="CC140" i="3"/>
  <c r="CC97" i="3"/>
  <c r="CC102" i="3"/>
  <c r="CC109" i="3"/>
  <c r="CC64" i="3"/>
  <c r="CC116" i="3"/>
  <c r="CC12" i="3"/>
  <c r="CC42" i="3"/>
  <c r="CC126" i="3"/>
  <c r="CC128" i="3"/>
  <c r="CC111" i="3"/>
  <c r="CC136" i="3"/>
  <c r="CC71" i="3"/>
  <c r="CC36" i="3"/>
  <c r="CC120" i="3"/>
  <c r="CC60" i="3"/>
  <c r="CC72" i="3"/>
  <c r="CC119" i="3"/>
  <c r="CC89" i="3"/>
  <c r="CC114" i="3"/>
  <c r="CC73" i="3"/>
  <c r="CC124" i="3"/>
  <c r="CC20" i="3"/>
  <c r="CC19" i="3"/>
  <c r="CC91" i="3"/>
  <c r="CC61" i="3"/>
  <c r="CC127" i="3"/>
  <c r="CC44" i="3"/>
  <c r="CC78" i="3"/>
  <c r="CC113" i="3"/>
  <c r="CC46" i="3"/>
  <c r="CC104" i="3"/>
  <c r="CC11" i="3"/>
  <c r="CC122" i="3"/>
  <c r="CC38" i="3"/>
  <c r="CC21" i="3"/>
  <c r="CC110" i="3"/>
  <c r="CC137" i="3"/>
  <c r="CC67" i="3"/>
  <c r="CC14" i="3"/>
  <c r="CC16" i="3"/>
  <c r="CC13" i="3"/>
  <c r="CC141" i="3"/>
  <c r="CC130" i="3"/>
  <c r="CC76" i="3"/>
  <c r="CC57" i="3"/>
  <c r="CC70" i="3"/>
  <c r="CC7" i="3"/>
  <c r="CC107" i="3"/>
  <c r="CC135" i="3"/>
  <c r="CC138" i="3"/>
  <c r="CC117" i="3"/>
  <c r="CC50" i="3"/>
  <c r="CC51" i="3"/>
  <c r="CC10" i="3"/>
  <c r="CC132" i="3"/>
  <c r="CC115" i="3"/>
  <c r="CC129" i="3"/>
  <c r="CC34" i="3"/>
  <c r="CC100" i="3"/>
  <c r="CC85" i="3"/>
  <c r="CC43" i="3"/>
  <c r="CC59" i="3"/>
  <c r="CC123" i="3"/>
  <c r="CC81" i="3"/>
  <c r="CC40" i="3"/>
  <c r="CC9" i="3"/>
  <c r="CC94" i="3"/>
  <c r="CC142" i="3"/>
  <c r="CC77" i="3"/>
  <c r="CC23" i="3"/>
  <c r="CC88" i="3"/>
  <c r="CC92" i="3"/>
  <c r="CC8" i="3"/>
  <c r="CD144" i="3" l="1"/>
  <c r="CC145" i="3"/>
  <c r="CD143" i="3"/>
  <c r="CC86" i="3" l="1"/>
  <c r="CC62" i="3"/>
  <c r="CC31" i="3"/>
  <c r="CC52" i="3"/>
  <c r="CC41" i="3"/>
  <c r="CC49" i="3"/>
  <c r="CC139" i="3"/>
  <c r="CC144" i="3" l="1"/>
  <c r="CI124" i="3"/>
  <c r="CH48" i="3"/>
  <c r="CH42" i="3"/>
  <c r="CH84" i="3"/>
  <c r="CH90" i="3"/>
  <c r="CH131" i="3"/>
  <c r="CH24" i="3"/>
  <c r="CH115" i="3"/>
  <c r="CH108" i="3"/>
  <c r="CH80" i="3"/>
  <c r="CH6" i="3"/>
  <c r="CI120" i="3"/>
  <c r="CI94" i="3"/>
  <c r="CH30" i="3"/>
  <c r="CH69" i="3"/>
  <c r="CH63" i="3"/>
  <c r="CH75" i="3"/>
  <c r="CH11" i="3"/>
  <c r="CH88" i="3"/>
  <c r="CH55" i="3"/>
  <c r="CH73" i="3"/>
  <c r="CH65" i="3"/>
  <c r="CH98" i="3"/>
  <c r="CH120" i="3"/>
  <c r="CH117" i="3"/>
  <c r="CI92" i="3"/>
  <c r="CH122" i="3"/>
  <c r="CH138" i="3"/>
  <c r="CH143" i="3"/>
  <c r="CH101" i="3"/>
  <c r="CH56" i="3"/>
  <c r="CH26" i="3"/>
  <c r="CH38" i="3"/>
  <c r="CH100" i="3"/>
  <c r="CH27" i="3"/>
  <c r="CH110" i="3"/>
  <c r="CH130" i="3"/>
  <c r="CH68" i="3"/>
  <c r="CH125" i="3"/>
  <c r="CH128" i="3"/>
  <c r="CH103" i="3"/>
  <c r="CH18" i="3"/>
  <c r="CH53" i="3"/>
  <c r="CH104" i="3"/>
  <c r="CH45" i="3"/>
  <c r="CH54" i="3"/>
  <c r="CH21" i="3"/>
  <c r="CH33" i="3"/>
  <c r="CH127" i="3"/>
  <c r="CH113" i="3"/>
  <c r="CH34" i="3"/>
  <c r="CH83" i="3"/>
  <c r="CH17" i="3"/>
  <c r="CH124" i="3"/>
  <c r="CH137" i="3"/>
  <c r="CH142" i="3"/>
  <c r="CH134" i="3"/>
  <c r="CH92" i="3"/>
  <c r="CH59" i="3"/>
  <c r="CH112" i="3"/>
  <c r="CH70" i="3"/>
  <c r="CH39" i="3"/>
  <c r="CH32" i="3"/>
  <c r="CH52" i="3"/>
  <c r="CH60" i="3"/>
  <c r="CH67" i="3"/>
  <c r="CH141" i="3"/>
  <c r="CH126" i="3"/>
  <c r="CH74" i="3"/>
  <c r="CH79" i="3"/>
  <c r="CH82" i="3"/>
  <c r="CH51" i="3"/>
  <c r="CH28" i="3"/>
  <c r="CH40" i="3"/>
  <c r="CH10" i="3"/>
  <c r="CH71" i="3"/>
  <c r="CH136" i="3"/>
  <c r="CH16" i="3"/>
  <c r="CH111" i="3"/>
  <c r="CH41" i="3"/>
  <c r="CH96" i="3"/>
  <c r="CH94" i="3"/>
  <c r="CH15" i="3"/>
  <c r="CH106" i="3"/>
  <c r="CH9" i="3"/>
  <c r="CH35" i="3"/>
  <c r="CH12" i="3"/>
  <c r="CH22" i="3"/>
  <c r="CH61" i="3"/>
  <c r="CH23" i="3"/>
  <c r="CH95" i="3"/>
  <c r="CH99" i="3"/>
  <c r="CH36" i="3"/>
  <c r="CH72" i="3"/>
  <c r="CH133" i="3"/>
  <c r="CH135" i="3"/>
  <c r="CH58" i="3"/>
  <c r="CH8" i="3"/>
  <c r="CH62" i="3"/>
  <c r="CH119" i="3"/>
  <c r="CH118" i="3"/>
  <c r="CH37" i="3"/>
  <c r="CH114" i="3"/>
  <c r="CH29" i="3"/>
  <c r="CH129" i="3"/>
  <c r="CH93" i="3"/>
  <c r="CH89" i="3"/>
  <c r="CH140" i="3"/>
  <c r="CH121" i="3"/>
  <c r="CH105" i="3"/>
  <c r="CH66" i="3"/>
  <c r="CH107" i="3"/>
  <c r="CH46" i="3"/>
  <c r="CH102" i="3"/>
  <c r="CH31" i="3"/>
  <c r="CH145" i="3" l="1"/>
  <c r="CH87" i="3" l="1"/>
  <c r="CH44" i="3"/>
  <c r="CH47" i="3"/>
  <c r="CH50" i="3"/>
  <c r="CH77" i="3"/>
  <c r="CH19" i="3"/>
  <c r="CH78" i="3"/>
  <c r="CH109" i="3"/>
  <c r="CH86" i="3"/>
  <c r="CH97" i="3"/>
  <c r="CH49" i="3"/>
  <c r="CH20" i="3"/>
  <c r="CH25" i="3"/>
  <c r="CH43" i="3"/>
  <c r="CH139" i="3"/>
  <c r="CH64" i="3"/>
  <c r="CH14" i="3"/>
  <c r="CH132" i="3"/>
  <c r="CH7" i="3"/>
  <c r="CH85" i="3"/>
  <c r="CH13" i="3"/>
  <c r="CH57" i="3"/>
  <c r="CH81" i="3"/>
  <c r="CH123" i="3"/>
  <c r="CH116" i="3"/>
  <c r="CH76" i="3"/>
  <c r="CH91" i="3"/>
  <c r="CH144" i="3" l="1"/>
  <c r="CI55" i="3"/>
  <c r="CI113" i="3"/>
  <c r="CI22" i="3"/>
  <c r="CI72" i="3"/>
  <c r="CI118" i="3"/>
  <c r="CI46" i="3"/>
  <c r="CI100" i="3"/>
  <c r="CI26" i="3"/>
  <c r="CI47" i="3"/>
  <c r="CN10" i="3"/>
  <c r="AU10" i="3"/>
  <c r="CI78" i="3"/>
  <c r="CN112" i="3"/>
  <c r="CI112" i="3"/>
  <c r="CI135" i="3"/>
  <c r="CI39" i="3"/>
  <c r="CI51" i="3"/>
  <c r="CI17" i="3"/>
  <c r="CN83" i="3"/>
  <c r="CI83" i="3"/>
  <c r="CN55" i="3"/>
  <c r="CI35" i="3"/>
  <c r="CN118" i="3"/>
  <c r="CI99" i="3"/>
  <c r="CN113" i="3"/>
  <c r="CN71" i="3"/>
  <c r="CN124" i="3"/>
  <c r="CI60" i="3"/>
  <c r="CN72" i="3"/>
  <c r="CN120" i="3"/>
  <c r="CN17" i="3"/>
  <c r="CI103" i="3"/>
  <c r="CI121" i="3"/>
  <c r="CN46" i="3"/>
  <c r="CI88" i="3"/>
  <c r="CI91" i="3"/>
  <c r="CI37" i="3"/>
  <c r="CN104" i="3"/>
  <c r="CI104" i="3"/>
  <c r="CI13" i="3"/>
  <c r="CN65" i="3"/>
  <c r="CI65" i="3"/>
  <c r="CN9" i="3"/>
  <c r="CI9" i="3"/>
  <c r="CN22" i="3"/>
  <c r="CN67" i="3"/>
  <c r="CI67" i="3"/>
  <c r="CN134" i="3"/>
  <c r="CN125" i="3"/>
  <c r="CI125" i="3"/>
  <c r="CN142" i="3"/>
  <c r="CI142" i="3"/>
  <c r="CI16" i="3"/>
  <c r="CI95" i="3"/>
  <c r="CI15" i="3"/>
  <c r="CI77" i="3"/>
  <c r="CN136" i="3"/>
  <c r="CI136" i="3"/>
  <c r="CI28" i="3"/>
  <c r="CN114" i="3"/>
  <c r="CI114" i="3"/>
  <c r="CN78" i="3"/>
  <c r="CI45" i="3"/>
  <c r="CI79" i="3"/>
  <c r="CN130" i="3"/>
  <c r="CI130" i="3"/>
  <c r="CN36" i="3"/>
  <c r="CN39" i="3"/>
  <c r="CI126" i="3"/>
  <c r="CN73" i="3"/>
  <c r="CI73" i="3"/>
  <c r="CN137" i="3"/>
  <c r="CI137" i="3"/>
  <c r="CN106" i="3"/>
  <c r="CI106" i="3"/>
  <c r="CN145" i="3"/>
  <c r="CN59" i="3"/>
  <c r="CI85" i="3"/>
  <c r="CN32" i="3"/>
  <c r="CI32" i="3"/>
  <c r="CN105" i="3"/>
  <c r="CI105" i="3"/>
  <c r="CN61" i="3"/>
  <c r="CI61" i="3"/>
  <c r="CN92" i="3"/>
  <c r="CN103" i="3"/>
  <c r="CN135" i="3"/>
  <c r="CN121" i="3"/>
  <c r="CN111" i="3"/>
  <c r="CI111" i="3"/>
  <c r="CN128" i="3"/>
  <c r="CN79" i="3"/>
  <c r="CN37" i="3"/>
  <c r="CN99" i="3"/>
  <c r="CI40" i="3"/>
  <c r="CI29" i="3"/>
  <c r="CI86" i="3"/>
  <c r="CN66" i="3"/>
  <c r="CN119" i="3"/>
  <c r="CN129" i="3"/>
  <c r="CI123" i="3"/>
  <c r="CN27" i="3"/>
  <c r="CI27" i="3"/>
  <c r="CN133" i="3"/>
  <c r="CI133" i="3"/>
  <c r="CN100" i="3"/>
  <c r="CN40" i="3"/>
  <c r="CN53" i="3"/>
  <c r="CN127" i="3"/>
  <c r="CN94" i="3"/>
  <c r="CN93" i="3"/>
  <c r="CN31" i="3"/>
  <c r="CN23" i="3"/>
  <c r="CI23" i="3"/>
  <c r="CN110" i="3"/>
  <c r="CI110" i="3"/>
  <c r="AU110" i="3"/>
  <c r="CN44" i="3"/>
  <c r="CN16" i="3"/>
  <c r="CN15" i="3"/>
  <c r="CN98" i="3"/>
  <c r="CI98" i="3"/>
  <c r="CN45" i="3"/>
  <c r="CN89" i="3"/>
  <c r="CI89" i="3"/>
  <c r="CN107" i="3"/>
  <c r="CI107" i="3"/>
  <c r="CN51" i="3"/>
  <c r="CN34" i="3"/>
  <c r="CI34" i="3"/>
  <c r="CN26" i="3"/>
  <c r="CN8" i="3"/>
  <c r="CN62" i="3"/>
  <c r="CI62" i="3"/>
  <c r="CN123" i="3"/>
  <c r="CN102" i="3"/>
  <c r="CN12" i="3"/>
  <c r="CN52" i="3"/>
  <c r="CI52" i="3"/>
  <c r="CN74" i="3"/>
  <c r="CN141" i="3"/>
  <c r="CI141" i="3"/>
  <c r="CN41" i="3"/>
  <c r="CN35" i="3"/>
  <c r="CN87" i="3"/>
  <c r="CI87" i="3"/>
  <c r="CN77" i="3"/>
  <c r="CN28" i="3"/>
  <c r="CI20" i="3"/>
  <c r="CN82" i="3"/>
  <c r="CI82" i="3"/>
  <c r="CN38" i="3"/>
  <c r="CN88" i="3"/>
  <c r="CN50" i="3"/>
  <c r="CI50" i="3"/>
  <c r="CN117" i="3"/>
  <c r="CN58" i="3"/>
  <c r="CI58" i="3"/>
  <c r="CN47" i="3"/>
  <c r="CN29" i="3"/>
  <c r="CN60" i="3"/>
  <c r="CI109" i="3"/>
  <c r="CN95" i="3"/>
  <c r="CN68" i="3"/>
  <c r="CI68" i="3"/>
  <c r="CN54" i="3"/>
  <c r="CN21" i="3"/>
  <c r="CI21" i="3"/>
  <c r="CN140" i="3"/>
  <c r="CI140" i="3"/>
  <c r="CN33" i="3"/>
  <c r="CI33" i="3"/>
  <c r="CN126" i="3"/>
  <c r="AU141" i="3" l="1"/>
  <c r="AU23" i="3"/>
  <c r="CI10" i="3"/>
  <c r="CI38" i="3"/>
  <c r="AU67" i="3"/>
  <c r="CI48" i="3"/>
  <c r="AU113" i="3"/>
  <c r="AU106" i="3"/>
  <c r="AU104" i="3"/>
  <c r="CI14" i="3"/>
  <c r="CI129" i="3"/>
  <c r="CI132" i="3"/>
  <c r="CI131" i="3"/>
  <c r="CI43" i="3"/>
  <c r="CI42" i="3"/>
  <c r="CI49" i="3"/>
  <c r="CI12" i="3"/>
  <c r="CI11" i="3"/>
  <c r="CI56" i="3"/>
  <c r="CI57" i="3"/>
  <c r="CI84" i="3"/>
  <c r="CI24" i="3"/>
  <c r="CI25" i="3"/>
  <c r="CI108" i="3"/>
  <c r="CI117" i="3"/>
  <c r="CI30" i="3"/>
  <c r="CI31" i="3"/>
  <c r="CI127" i="3"/>
  <c r="CI122" i="3"/>
  <c r="CI119" i="3"/>
  <c r="AU119" i="3"/>
  <c r="CI66" i="3"/>
  <c r="CI6" i="3"/>
  <c r="CI7" i="3"/>
  <c r="CI8" i="3"/>
  <c r="CI64" i="3"/>
  <c r="CI63" i="3"/>
  <c r="CI19" i="3"/>
  <c r="CI18" i="3"/>
  <c r="CI74" i="3"/>
  <c r="CI116" i="3"/>
  <c r="CI115" i="3"/>
  <c r="CI102" i="3"/>
  <c r="CI101" i="3"/>
  <c r="CI80" i="3"/>
  <c r="CI81" i="3"/>
  <c r="CI97" i="3"/>
  <c r="CI96" i="3"/>
  <c r="CI145" i="3"/>
  <c r="CI76" i="3"/>
  <c r="CI75" i="3"/>
  <c r="CI128" i="3"/>
  <c r="CI139" i="3"/>
  <c r="AU112" i="3"/>
  <c r="CI44" i="3"/>
  <c r="CI134" i="3"/>
  <c r="CI54" i="3"/>
  <c r="AU9" i="3"/>
  <c r="AU65" i="3"/>
  <c r="CI53" i="3"/>
  <c r="CI59" i="3"/>
  <c r="CI41" i="3"/>
  <c r="CI90" i="3"/>
  <c r="AU22" i="3"/>
  <c r="CI36" i="3"/>
  <c r="CI71" i="3"/>
  <c r="AU8" i="3" l="1"/>
  <c r="CI138" i="3"/>
  <c r="CS115" i="3" l="1"/>
  <c r="CS56" i="3"/>
  <c r="CS92" i="3"/>
  <c r="CS15" i="3"/>
  <c r="CR115" i="3"/>
  <c r="CS90" i="3"/>
  <c r="CR90" i="3"/>
  <c r="CR122" i="3"/>
  <c r="CR48" i="3"/>
  <c r="CS11" i="3"/>
  <c r="CR30" i="3"/>
  <c r="CR143" i="3"/>
  <c r="CS61" i="3"/>
  <c r="CR92" i="3"/>
  <c r="CS94" i="3"/>
  <c r="CR38" i="3"/>
  <c r="CR83" i="3"/>
  <c r="CR114" i="3"/>
  <c r="CR9" i="3"/>
  <c r="CR10" i="3"/>
  <c r="CR77" i="3"/>
  <c r="CR116" i="3"/>
  <c r="CR100" i="3"/>
  <c r="CR140" i="3"/>
  <c r="CR71" i="3"/>
  <c r="CR142" i="3"/>
  <c r="CR58" i="3"/>
  <c r="CR78" i="3"/>
  <c r="CR82" i="3"/>
  <c r="CR62" i="3"/>
  <c r="CR57" i="3"/>
  <c r="CR88" i="3"/>
  <c r="CR64" i="3"/>
  <c r="CR120" i="3"/>
  <c r="CS120" i="3"/>
  <c r="CR17" i="3"/>
  <c r="CR89" i="3"/>
  <c r="CR43" i="3"/>
  <c r="CR103" i="3"/>
  <c r="CR31" i="3"/>
  <c r="CR73" i="3"/>
  <c r="CR102" i="3"/>
  <c r="CR91" i="3"/>
  <c r="CR106" i="3"/>
  <c r="CR45" i="3"/>
  <c r="CR39" i="3"/>
  <c r="CR97" i="3"/>
  <c r="CR65" i="3"/>
  <c r="CR33" i="3"/>
  <c r="CR118" i="3"/>
  <c r="CR80" i="3"/>
  <c r="CR101" i="3"/>
  <c r="CR84" i="3"/>
  <c r="CR63" i="3"/>
  <c r="CR108" i="3"/>
  <c r="CR11" i="3"/>
  <c r="CR6" i="3"/>
  <c r="CR61" i="3"/>
  <c r="CR74" i="3"/>
  <c r="CR94" i="3"/>
  <c r="CR134" i="3"/>
  <c r="CR117" i="3"/>
  <c r="CR24" i="3"/>
  <c r="CR18" i="3"/>
  <c r="CR56" i="3"/>
  <c r="CR70" i="3"/>
  <c r="CR105" i="3"/>
  <c r="CR81" i="3"/>
  <c r="CR50" i="3"/>
  <c r="CR67" i="3"/>
  <c r="CR93" i="3"/>
  <c r="CR59" i="3"/>
  <c r="CR20" i="3"/>
  <c r="CR32" i="3"/>
  <c r="CR107" i="3"/>
  <c r="CR132" i="3"/>
  <c r="CR123" i="3"/>
  <c r="CR109" i="3"/>
  <c r="CR133" i="3"/>
  <c r="CR21" i="3"/>
  <c r="CR8" i="3"/>
  <c r="CS145" i="3"/>
  <c r="CR139" i="3"/>
  <c r="CR69" i="3"/>
  <c r="CR138" i="3"/>
  <c r="CR96" i="3"/>
  <c r="CR25" i="3"/>
  <c r="CR135" i="3"/>
  <c r="CR15" i="3"/>
  <c r="CR79" i="3"/>
  <c r="CR35" i="3"/>
  <c r="CR66" i="3"/>
  <c r="CR76" i="3"/>
  <c r="CR27" i="3"/>
  <c r="CR29" i="3"/>
  <c r="CR46" i="3"/>
  <c r="CR40" i="3"/>
  <c r="CR42" i="3"/>
  <c r="CR86" i="3"/>
  <c r="CR72" i="3"/>
  <c r="CR110" i="3"/>
  <c r="CR137" i="3"/>
  <c r="CR98" i="3"/>
  <c r="CR68" i="3"/>
  <c r="CR60" i="3"/>
  <c r="CR121" i="3"/>
  <c r="CR95" i="3"/>
  <c r="CR44" i="3"/>
  <c r="CR131" i="3"/>
  <c r="CR87" i="3"/>
  <c r="CR28" i="3"/>
  <c r="CR47" i="3"/>
  <c r="CR136" i="3"/>
  <c r="CR23" i="3"/>
  <c r="CR85" i="3"/>
  <c r="CR7" i="3"/>
  <c r="CR19" i="3"/>
  <c r="CR37" i="3"/>
  <c r="CR14" i="3"/>
  <c r="CR104" i="3"/>
  <c r="CR34" i="3"/>
  <c r="CR119" i="3"/>
  <c r="CR41" i="3"/>
  <c r="CR99" i="3"/>
  <c r="CR75" i="3"/>
  <c r="CR13" i="3"/>
  <c r="CR16" i="3"/>
  <c r="CR22" i="3"/>
  <c r="CR26" i="3"/>
  <c r="CR36" i="3"/>
  <c r="CR12" i="3"/>
  <c r="CR141" i="3"/>
  <c r="CR144" i="3" l="1"/>
  <c r="CR145" i="3"/>
  <c r="CS143" i="3"/>
  <c r="CN69" i="3"/>
  <c r="CN43" i="3"/>
  <c r="CN19" i="3"/>
  <c r="CN49" i="3"/>
  <c r="CN86" i="3"/>
  <c r="CN81" i="3"/>
  <c r="CN116" i="3"/>
  <c r="CN57" i="3"/>
  <c r="CN139" i="3"/>
  <c r="CN91" i="3"/>
  <c r="CN14" i="3"/>
  <c r="CN25" i="3"/>
  <c r="CN7" i="3"/>
  <c r="CM76" i="3"/>
  <c r="CN76" i="3"/>
  <c r="CM81" i="3"/>
  <c r="CM88" i="3"/>
  <c r="CM102" i="3"/>
  <c r="CM26" i="3"/>
  <c r="CM115" i="3"/>
  <c r="CN109" i="3"/>
  <c r="CM109" i="3"/>
  <c r="CM69" i="3"/>
  <c r="CN90" i="3"/>
  <c r="CM90" i="3"/>
  <c r="CM75" i="3"/>
  <c r="CM96" i="3"/>
  <c r="CN13" i="3"/>
  <c r="CM19" i="3"/>
  <c r="CN85" i="3"/>
  <c r="CM85" i="3"/>
  <c r="CM49" i="3"/>
  <c r="CM70" i="3"/>
  <c r="CN70" i="3"/>
  <c r="CM143" i="3"/>
  <c r="CN20" i="3"/>
  <c r="CM116" i="3"/>
  <c r="CM79" i="3"/>
  <c r="CM61" i="3"/>
  <c r="CM57" i="3"/>
  <c r="CN132" i="3"/>
  <c r="CM83" i="3"/>
  <c r="CM91" i="3"/>
  <c r="CM97" i="3"/>
  <c r="CN97" i="3"/>
  <c r="CM32" i="3"/>
  <c r="CM64" i="3"/>
  <c r="CN64" i="3"/>
  <c r="CM44" i="3"/>
  <c r="CM123" i="3"/>
  <c r="CM120" i="3"/>
  <c r="CM122" i="3"/>
  <c r="CM6" i="3"/>
  <c r="CM30" i="3"/>
  <c r="CM138" i="3"/>
  <c r="CM13" i="3"/>
  <c r="CM92" i="3"/>
  <c r="CM47" i="3"/>
  <c r="CM53" i="3"/>
  <c r="CM37" i="3"/>
  <c r="CM136" i="3"/>
  <c r="CM118" i="3"/>
  <c r="CM28" i="3"/>
  <c r="CM111" i="3"/>
  <c r="CM130" i="3"/>
  <c r="CM41" i="3"/>
  <c r="CM12" i="3"/>
  <c r="CM24" i="3"/>
  <c r="CM56" i="3"/>
  <c r="CM20" i="3"/>
  <c r="CM27" i="3"/>
  <c r="CM74" i="3"/>
  <c r="CM107" i="3"/>
  <c r="CM65" i="3"/>
  <c r="CM58" i="3"/>
  <c r="CM137" i="3"/>
  <c r="CM66" i="3"/>
  <c r="CM135" i="3"/>
  <c r="CM101" i="3"/>
  <c r="CM80" i="3"/>
  <c r="CM132" i="3"/>
  <c r="CM99" i="3"/>
  <c r="CM95" i="3"/>
  <c r="CM125" i="3"/>
  <c r="CM113" i="3"/>
  <c r="CM106" i="3"/>
  <c r="CM23" i="3"/>
  <c r="CM98" i="3"/>
  <c r="CM36" i="3"/>
  <c r="CM62" i="3"/>
  <c r="CM142" i="3"/>
  <c r="CM48" i="3"/>
  <c r="CM131" i="3"/>
  <c r="CM45" i="3"/>
  <c r="CM9" i="3"/>
  <c r="CM50" i="3"/>
  <c r="CM114" i="3"/>
  <c r="CM52" i="3"/>
  <c r="CM38" i="3"/>
  <c r="CM72" i="3"/>
  <c r="CM33" i="3"/>
  <c r="CM124" i="3"/>
  <c r="CM31" i="3"/>
  <c r="CM17" i="3"/>
  <c r="CM55" i="3"/>
  <c r="CM105" i="3"/>
  <c r="CM59" i="3"/>
  <c r="CM16" i="3"/>
  <c r="CM134" i="3"/>
  <c r="CM43" i="3"/>
  <c r="CM86" i="3"/>
  <c r="CM117" i="3"/>
  <c r="CM141" i="3"/>
  <c r="CM63" i="3"/>
  <c r="CM34" i="3"/>
  <c r="CM104" i="3"/>
  <c r="CM67" i="3"/>
  <c r="CM108" i="3"/>
  <c r="CM119" i="3"/>
  <c r="CM82" i="3"/>
  <c r="CM77" i="3"/>
  <c r="CM71" i="3"/>
  <c r="CM22" i="3"/>
  <c r="CM128" i="3"/>
  <c r="CM40" i="3"/>
  <c r="CM73" i="3"/>
  <c r="CM84" i="3"/>
  <c r="CM133" i="3"/>
  <c r="CM8" i="3"/>
  <c r="CM145" i="3"/>
  <c r="CM46" i="3"/>
  <c r="CM10" i="3"/>
  <c r="CM126" i="3"/>
  <c r="CM129" i="3"/>
  <c r="CM42" i="3"/>
  <c r="CM68" i="3"/>
  <c r="CM14" i="3"/>
  <c r="CM100" i="3"/>
  <c r="CM93" i="3"/>
  <c r="CM25" i="3"/>
  <c r="CM112" i="3"/>
  <c r="CM78" i="3"/>
  <c r="CM140" i="3"/>
  <c r="CM7" i="3"/>
  <c r="CM144" i="3"/>
  <c r="CM127" i="3"/>
  <c r="CM110" i="3"/>
  <c r="CM103" i="3"/>
  <c r="CM51" i="3"/>
  <c r="CM21" i="3"/>
  <c r="CM54" i="3"/>
  <c r="CM87" i="3"/>
  <c r="CM94" i="3"/>
  <c r="CM89" i="3"/>
  <c r="CM35" i="3"/>
  <c r="CM11" i="3"/>
  <c r="CM60" i="3"/>
  <c r="CM39" i="3"/>
  <c r="CM29" i="3"/>
  <c r="CM139" i="3"/>
  <c r="CM15" i="3"/>
  <c r="CM18" i="3"/>
  <c r="CM121" i="3"/>
  <c r="CI70" i="3" l="1"/>
  <c r="CN144" i="3"/>
  <c r="CI69" i="3" l="1"/>
  <c r="CI143" i="3"/>
  <c r="CI144" i="3"/>
  <c r="CX96" i="3" l="1"/>
  <c r="CW24" i="3"/>
  <c r="CX97" i="3"/>
  <c r="CX115" i="3"/>
  <c r="CW115" i="3"/>
  <c r="CW138" i="3"/>
  <c r="CW108" i="3"/>
  <c r="CW42" i="3"/>
  <c r="CX116" i="3"/>
  <c r="CW11" i="3"/>
  <c r="CW122" i="3"/>
  <c r="CW84" i="3"/>
  <c r="CW80" i="3"/>
  <c r="CW63" i="3"/>
  <c r="CW96" i="3"/>
  <c r="CW48" i="3"/>
  <c r="CW137" i="3"/>
  <c r="CW73" i="3"/>
  <c r="CW133" i="3"/>
  <c r="CW47" i="3"/>
  <c r="CW50" i="3"/>
  <c r="CW101" i="3"/>
  <c r="CW131" i="3"/>
  <c r="CW75" i="3"/>
  <c r="CW14" i="3"/>
  <c r="CW86" i="3"/>
  <c r="CW95" i="3"/>
  <c r="CW45" i="3"/>
  <c r="CW55" i="3"/>
  <c r="CW16" i="3"/>
  <c r="CW22" i="3"/>
  <c r="CW69" i="3"/>
  <c r="CW145" i="3"/>
  <c r="CW56" i="3"/>
  <c r="CW78" i="3"/>
  <c r="CW83" i="3"/>
  <c r="CW98" i="3"/>
  <c r="CW72" i="3"/>
  <c r="CW114" i="3"/>
  <c r="CW40" i="3"/>
  <c r="CW88" i="3"/>
  <c r="CW140" i="3"/>
  <c r="CW41" i="3"/>
  <c r="CW104" i="3"/>
  <c r="CW118" i="3"/>
  <c r="CW28" i="3"/>
  <c r="CW103" i="3"/>
  <c r="CW112" i="3"/>
  <c r="CW46" i="3"/>
  <c r="CW23" i="3"/>
  <c r="CW9" i="3"/>
  <c r="CW99" i="3"/>
  <c r="CW90" i="3"/>
  <c r="CW32" i="3"/>
  <c r="CW67" i="3"/>
  <c r="CW6" i="3"/>
  <c r="CW143" i="3"/>
  <c r="CW110" i="3"/>
  <c r="CW30" i="3"/>
  <c r="CW18" i="3"/>
  <c r="CW120" i="3"/>
  <c r="CW52" i="3"/>
  <c r="CW135" i="3"/>
  <c r="CW71" i="3"/>
  <c r="CW82" i="3"/>
  <c r="CW111" i="3"/>
  <c r="CW97" i="3"/>
  <c r="CW61" i="3"/>
  <c r="CW26" i="3"/>
  <c r="CW119" i="3"/>
  <c r="CW128" i="3"/>
  <c r="CW20" i="3"/>
  <c r="CW125" i="3"/>
  <c r="CW79" i="3"/>
  <c r="CW68" i="3"/>
  <c r="CW124" i="3"/>
  <c r="CW17" i="3"/>
  <c r="CW21" i="3"/>
  <c r="CW33" i="3"/>
  <c r="CW129" i="3"/>
  <c r="CW51" i="3"/>
  <c r="CW62" i="3"/>
  <c r="CW58" i="3"/>
  <c r="CW100" i="3"/>
  <c r="CW74" i="3"/>
  <c r="CW38" i="3"/>
  <c r="CW89" i="3"/>
  <c r="CW117" i="3"/>
  <c r="CW59" i="3"/>
  <c r="CW134" i="3"/>
  <c r="CW126" i="3"/>
  <c r="CW136" i="3"/>
  <c r="CW66" i="3"/>
  <c r="CW121" i="3"/>
  <c r="CW43" i="3"/>
  <c r="CW132" i="3"/>
  <c r="CW65" i="3"/>
  <c r="CW92" i="3"/>
  <c r="CW29" i="3"/>
  <c r="CW141" i="3"/>
  <c r="CW113" i="3"/>
  <c r="CW13" i="3"/>
  <c r="CW116" i="3"/>
  <c r="CW35" i="3"/>
  <c r="CW54" i="3"/>
  <c r="CW87" i="3"/>
  <c r="CW34" i="3"/>
  <c r="CW94" i="3"/>
  <c r="CW31" i="3"/>
  <c r="CW70" i="3"/>
  <c r="CW76" i="3"/>
  <c r="CW49" i="3"/>
  <c r="CW8" i="3"/>
  <c r="CW123" i="3"/>
  <c r="CW85" i="3"/>
  <c r="CW36" i="3"/>
  <c r="CW44" i="3"/>
  <c r="CW142" i="3"/>
  <c r="CW19" i="3"/>
  <c r="CW106" i="3"/>
  <c r="CW127" i="3"/>
  <c r="CW77" i="3"/>
  <c r="CW15" i="3"/>
  <c r="CW60" i="3"/>
  <c r="CW37" i="3"/>
  <c r="CW27" i="3"/>
  <c r="CW130" i="3"/>
  <c r="CW105" i="3"/>
  <c r="CW53" i="3"/>
  <c r="CW57" i="3"/>
  <c r="CW81" i="3"/>
  <c r="CW64" i="3"/>
  <c r="CW25" i="3"/>
  <c r="CW102" i="3"/>
  <c r="CW139" i="3"/>
  <c r="CW7" i="3"/>
  <c r="CW107" i="3"/>
  <c r="CW39" i="3"/>
  <c r="CW93" i="3"/>
  <c r="CW10" i="3"/>
  <c r="CW12" i="3"/>
  <c r="CW109" i="3"/>
  <c r="CW91" i="3"/>
  <c r="CX144" i="3" l="1"/>
  <c r="CX143" i="3"/>
  <c r="CW144" i="3"/>
  <c r="DC18" i="3" l="1"/>
  <c r="DB145" i="3"/>
  <c r="DC19" i="3"/>
  <c r="DB75" i="3"/>
  <c r="DB129" i="3"/>
  <c r="DB88" i="3"/>
  <c r="DB80" i="3"/>
  <c r="DB122" i="3"/>
  <c r="DB56" i="3"/>
  <c r="DB69" i="3"/>
  <c r="DB11" i="3"/>
  <c r="DB84" i="3"/>
  <c r="DB24" i="3"/>
  <c r="DB63" i="3"/>
  <c r="DB138" i="3"/>
  <c r="DB136" i="3"/>
  <c r="DB82" i="3"/>
  <c r="DB107" i="3"/>
  <c r="DB28" i="3"/>
  <c r="DB52" i="3"/>
  <c r="DB73" i="3"/>
  <c r="DB58" i="3"/>
  <c r="DB125" i="3"/>
  <c r="DB33" i="3"/>
  <c r="DB142" i="3"/>
  <c r="DB115" i="3"/>
  <c r="DB101" i="3"/>
  <c r="DB6" i="3"/>
  <c r="DC143" i="3"/>
  <c r="DB96" i="3"/>
  <c r="DB90" i="3"/>
  <c r="DB108" i="3"/>
  <c r="DB53" i="3"/>
  <c r="DB87" i="3"/>
  <c r="DB89" i="3"/>
  <c r="DB93" i="3"/>
  <c r="DB22" i="3"/>
  <c r="DB140" i="3"/>
  <c r="DB110" i="3"/>
  <c r="DB51" i="3"/>
  <c r="DB18" i="3"/>
  <c r="DB42" i="3"/>
  <c r="DB30" i="3"/>
  <c r="DB47" i="3"/>
  <c r="DB111" i="3"/>
  <c r="DB13" i="3"/>
  <c r="DB127" i="3"/>
  <c r="DB135" i="3"/>
  <c r="DB112" i="3"/>
  <c r="DB130" i="3"/>
  <c r="DB50" i="3"/>
  <c r="DB26" i="3"/>
  <c r="DB99" i="3"/>
  <c r="DB36" i="3"/>
  <c r="DB106" i="3"/>
  <c r="DB133" i="3"/>
  <c r="DB92" i="3"/>
  <c r="DB86" i="3"/>
  <c r="DB66" i="3"/>
  <c r="DB131" i="3"/>
  <c r="DB61" i="3"/>
  <c r="DB68" i="3"/>
  <c r="DB17" i="3"/>
  <c r="DB74" i="3"/>
  <c r="DB48" i="3"/>
  <c r="DB35" i="3"/>
  <c r="DB67" i="3"/>
  <c r="DB23" i="3"/>
  <c r="DB45" i="3"/>
  <c r="DB20" i="3"/>
  <c r="DB95" i="3"/>
  <c r="DB114" i="3"/>
  <c r="DB37" i="3"/>
  <c r="DB15" i="3"/>
  <c r="DB32" i="3"/>
  <c r="DB117" i="3"/>
  <c r="DB132" i="3"/>
  <c r="DB44" i="3"/>
  <c r="DB46" i="3"/>
  <c r="DB55" i="3"/>
  <c r="DB78" i="3"/>
  <c r="DB40" i="3"/>
  <c r="DB79" i="3"/>
  <c r="DB27" i="3"/>
  <c r="DB72" i="3"/>
  <c r="DB39" i="3"/>
  <c r="DB119" i="3"/>
  <c r="DB105" i="3"/>
  <c r="DB98" i="3"/>
  <c r="DB83" i="3"/>
  <c r="DB62" i="3"/>
  <c r="DB43" i="3"/>
  <c r="DB59" i="3"/>
  <c r="DB9" i="3"/>
  <c r="DB65" i="3"/>
  <c r="DB29" i="3"/>
  <c r="DB124" i="3"/>
  <c r="DB41" i="3"/>
  <c r="DB8" i="3"/>
  <c r="DB121" i="3"/>
  <c r="DB19" i="3"/>
  <c r="DB60" i="3"/>
  <c r="DB85" i="3"/>
  <c r="DB91" i="3"/>
  <c r="DB21" i="3"/>
  <c r="DB113" i="3"/>
  <c r="DB10" i="3"/>
  <c r="DB12" i="3"/>
  <c r="DB14" i="3"/>
  <c r="DB126" i="3"/>
  <c r="DB38" i="3"/>
  <c r="DB77" i="3"/>
  <c r="DB103" i="3"/>
  <c r="DB134" i="3"/>
  <c r="DB100" i="3"/>
  <c r="DB34" i="3"/>
  <c r="DB104" i="3"/>
  <c r="DB141" i="3"/>
  <c r="DB81" i="3"/>
  <c r="DB116" i="3"/>
  <c r="DB97" i="3"/>
  <c r="DB64" i="3"/>
  <c r="DB120" i="3"/>
  <c r="DB94" i="3"/>
  <c r="DB71" i="3"/>
  <c r="DB25" i="3"/>
  <c r="DB31" i="3"/>
  <c r="DB109" i="3"/>
  <c r="DB70" i="3"/>
  <c r="DB128" i="3"/>
  <c r="DB54" i="3"/>
  <c r="DB137" i="3"/>
  <c r="DB118" i="3"/>
  <c r="DB16" i="3"/>
  <c r="DB76" i="3"/>
  <c r="DB57" i="3"/>
  <c r="DB123" i="3"/>
  <c r="DB7" i="3"/>
  <c r="DB49" i="3"/>
  <c r="DB102" i="3"/>
  <c r="DB139" i="3"/>
  <c r="DB144" i="3" l="1"/>
  <c r="DB143" i="3"/>
  <c r="DC144" i="3"/>
  <c r="DH116" i="3"/>
  <c r="DH75" i="3"/>
  <c r="DH56" i="3"/>
  <c r="DH115" i="3"/>
  <c r="DH57" i="3"/>
  <c r="DH17" i="3"/>
  <c r="DH131" i="3"/>
  <c r="DG138" i="3"/>
  <c r="DH96" i="3"/>
  <c r="DG90" i="3"/>
  <c r="DH11" i="3"/>
  <c r="DG48" i="3"/>
  <c r="DG115" i="3"/>
  <c r="DH129" i="3"/>
  <c r="DH145" i="3"/>
  <c r="DH76" i="3"/>
  <c r="DG24" i="3"/>
  <c r="DH24" i="3"/>
  <c r="DG42" i="3"/>
  <c r="DG108" i="3"/>
  <c r="DG117" i="3"/>
  <c r="DG112" i="3"/>
  <c r="DG131" i="3"/>
  <c r="DG96" i="3"/>
  <c r="DG11" i="3"/>
  <c r="DH28" i="3"/>
  <c r="DH132" i="3"/>
  <c r="DG6" i="3"/>
  <c r="DG143" i="3"/>
  <c r="DG18" i="3"/>
  <c r="DG63" i="3"/>
  <c r="DG62" i="3"/>
  <c r="DG103" i="3"/>
  <c r="DG141" i="3"/>
  <c r="DG126" i="3"/>
  <c r="DG26" i="3"/>
  <c r="DG21" i="3"/>
  <c r="DG27" i="3"/>
  <c r="DG75" i="3"/>
  <c r="DG84" i="3"/>
  <c r="DG71" i="3"/>
  <c r="DG30" i="3"/>
  <c r="DG69" i="3"/>
  <c r="DG82" i="3"/>
  <c r="DG120" i="3"/>
  <c r="DG121" i="3"/>
  <c r="DG101" i="3"/>
  <c r="DG80" i="3"/>
  <c r="DG137" i="3"/>
  <c r="DG17" i="3"/>
  <c r="DG74" i="3"/>
  <c r="DG9" i="3"/>
  <c r="DG20" i="3"/>
  <c r="DG118" i="3"/>
  <c r="DG45" i="3"/>
  <c r="DG22" i="3"/>
  <c r="DG60" i="3"/>
  <c r="DG133" i="3"/>
  <c r="DG140" i="3"/>
  <c r="DG61" i="3"/>
  <c r="DG15" i="3"/>
  <c r="DG72" i="3"/>
  <c r="DG23" i="3"/>
  <c r="DG119" i="3"/>
  <c r="DG79" i="3"/>
  <c r="DG128" i="3"/>
  <c r="DG78" i="3"/>
  <c r="DG122" i="3"/>
  <c r="DG136" i="3"/>
  <c r="DG68" i="3"/>
  <c r="DG77" i="3"/>
  <c r="DG46" i="3"/>
  <c r="DG28" i="3"/>
  <c r="DG66" i="3"/>
  <c r="DG73" i="3"/>
  <c r="DG129" i="3"/>
  <c r="DG127" i="3"/>
  <c r="DG107" i="3"/>
  <c r="DG47" i="3"/>
  <c r="DG114" i="3"/>
  <c r="DG134" i="3"/>
  <c r="DG10" i="3"/>
  <c r="DG124" i="3"/>
  <c r="DG135" i="3"/>
  <c r="DG113" i="3"/>
  <c r="DG16" i="3"/>
  <c r="DG58" i="3"/>
  <c r="DG105" i="3"/>
  <c r="DG67" i="3"/>
  <c r="DG111" i="3"/>
  <c r="DG110" i="3"/>
  <c r="DG106" i="3"/>
  <c r="DG116" i="3"/>
  <c r="DG142" i="3"/>
  <c r="DG70" i="3"/>
  <c r="DG59" i="3"/>
  <c r="DG83" i="3"/>
  <c r="DG109" i="3"/>
  <c r="DG64" i="3"/>
  <c r="DG130" i="3"/>
  <c r="DG14" i="3"/>
  <c r="DG76" i="3"/>
  <c r="DG125" i="3"/>
  <c r="DG104" i="3"/>
  <c r="DG12" i="3"/>
  <c r="DG44" i="3"/>
  <c r="DG81" i="3"/>
  <c r="DG43" i="3"/>
  <c r="DG65" i="3"/>
  <c r="DG13" i="3"/>
  <c r="DG8" i="3"/>
  <c r="DG123" i="3"/>
  <c r="DG139" i="3"/>
  <c r="DG19" i="3"/>
  <c r="DG7" i="3"/>
  <c r="DG145" i="3" l="1"/>
  <c r="DH143" i="3"/>
  <c r="DH144" i="3"/>
  <c r="DG132" i="3" l="1"/>
  <c r="DG102" i="3"/>
  <c r="DG29" i="3"/>
  <c r="DG57" i="3"/>
  <c r="DG25" i="3"/>
  <c r="DG144" i="3" l="1"/>
  <c r="DK138" i="3"/>
  <c r="DK18" i="3"/>
  <c r="DK56" i="3"/>
  <c r="DK143" i="3"/>
  <c r="DK127" i="3"/>
  <c r="DK62" i="3"/>
  <c r="DK126" i="3"/>
  <c r="DK124" i="3"/>
  <c r="DK93" i="3"/>
  <c r="DK134" i="3"/>
  <c r="DK137" i="3"/>
  <c r="DK67" i="3"/>
  <c r="DK100" i="3"/>
  <c r="DK78" i="3"/>
  <c r="DK140" i="3"/>
  <c r="DK135" i="3"/>
  <c r="DK133" i="3"/>
  <c r="DK131" i="3"/>
  <c r="DK141" i="3"/>
  <c r="DK136" i="3"/>
  <c r="DK128" i="3"/>
  <c r="DK145" i="3"/>
  <c r="DK125" i="3"/>
  <c r="DK132" i="3"/>
  <c r="DK102" i="3"/>
  <c r="DK82" i="3"/>
  <c r="DK122" i="3"/>
  <c r="DK142" i="3"/>
  <c r="DK123" i="3"/>
  <c r="DK139" i="3"/>
  <c r="DP129" i="3"/>
  <c r="DP62" i="3"/>
  <c r="DP110" i="3"/>
  <c r="DP128" i="3"/>
  <c r="DP57" i="3"/>
  <c r="DP67" i="3"/>
  <c r="DP59" i="3"/>
  <c r="DP87" i="3"/>
  <c r="DP81" i="3"/>
  <c r="DP48" i="3"/>
  <c r="DP101" i="3"/>
  <c r="DP80" i="3"/>
  <c r="DP84" i="3"/>
  <c r="DP138" i="3"/>
  <c r="DP61" i="3"/>
  <c r="DP125" i="3"/>
  <c r="DP58" i="3"/>
  <c r="DP124" i="3"/>
  <c r="DP60" i="3"/>
  <c r="DP137" i="3"/>
  <c r="DP82" i="3"/>
  <c r="DO131" i="3"/>
  <c r="DP131" i="3"/>
  <c r="DP85" i="3"/>
  <c r="DP122" i="3"/>
  <c r="DO101" i="3"/>
  <c r="DO80" i="3"/>
  <c r="DP56" i="3"/>
  <c r="DO138" i="3"/>
  <c r="DO143" i="3"/>
  <c r="DP113" i="3"/>
  <c r="DO47" i="3"/>
  <c r="DP112" i="3"/>
  <c r="DP126" i="3"/>
  <c r="DP111" i="3"/>
  <c r="DP130" i="3"/>
  <c r="DP123" i="3"/>
  <c r="DP140" i="3"/>
  <c r="DP105" i="3"/>
  <c r="DO122" i="3"/>
  <c r="DO56" i="3"/>
  <c r="DO115" i="3"/>
  <c r="DO42" i="3"/>
  <c r="DO30" i="3"/>
  <c r="DO96" i="3"/>
  <c r="DO113" i="3"/>
  <c r="DO37" i="3"/>
  <c r="DO39" i="3"/>
  <c r="DO32" i="3"/>
  <c r="DO79" i="3"/>
  <c r="DO65" i="3"/>
  <c r="DO45" i="3"/>
  <c r="DO68" i="3"/>
  <c r="DO118" i="3"/>
  <c r="DO98" i="3"/>
  <c r="DO69" i="3"/>
  <c r="DO75" i="3"/>
  <c r="DO46" i="3"/>
  <c r="DO74" i="3"/>
  <c r="DP27" i="3"/>
  <c r="DP55" i="3"/>
  <c r="DP127" i="3"/>
  <c r="DO11" i="3"/>
  <c r="DO24" i="3"/>
  <c r="DO61" i="3"/>
  <c r="DO66" i="3"/>
  <c r="DO119" i="3"/>
  <c r="DO27" i="3"/>
  <c r="DO86" i="3"/>
  <c r="DO111" i="3"/>
  <c r="DO59" i="3"/>
  <c r="DO14" i="3"/>
  <c r="DO48" i="3"/>
  <c r="DO18" i="3"/>
  <c r="DO6" i="3"/>
  <c r="DO129" i="3"/>
  <c r="DO52" i="3"/>
  <c r="DO16" i="3"/>
  <c r="DO54" i="3"/>
  <c r="DO34" i="3"/>
  <c r="DO114" i="3"/>
  <c r="DO33" i="3"/>
  <c r="DO35" i="3"/>
  <c r="DO121" i="3"/>
  <c r="DO41" i="3"/>
  <c r="DO70" i="3"/>
  <c r="DO40" i="3"/>
  <c r="DO15" i="3"/>
  <c r="DO63" i="3"/>
  <c r="DO72" i="3"/>
  <c r="DO110" i="3"/>
  <c r="DO130" i="3"/>
  <c r="DO58" i="3"/>
  <c r="DO112" i="3"/>
  <c r="DO29" i="3"/>
  <c r="DO73" i="3"/>
  <c r="DO120" i="3"/>
  <c r="DO44" i="3"/>
  <c r="DO85" i="3"/>
  <c r="DO51" i="3"/>
  <c r="DO71" i="3"/>
  <c r="DO23" i="3"/>
  <c r="DO83" i="3"/>
  <c r="DO12" i="3"/>
  <c r="DO125" i="3"/>
  <c r="DO117" i="3"/>
  <c r="DO99" i="3"/>
  <c r="DO22" i="3"/>
  <c r="DO133" i="3"/>
  <c r="DO84" i="3"/>
  <c r="DO43" i="3"/>
  <c r="DO141" i="3"/>
  <c r="DO55" i="3"/>
  <c r="DO7" i="3"/>
  <c r="DO116" i="3"/>
  <c r="DO17" i="3"/>
  <c r="DO142" i="3"/>
  <c r="DO38" i="3"/>
  <c r="DO78" i="3"/>
  <c r="DO60" i="3"/>
  <c r="DO140" i="3"/>
  <c r="DO97" i="3"/>
  <c r="DO64" i="3"/>
  <c r="DO132" i="3"/>
  <c r="DO25" i="3"/>
  <c r="DO57" i="3"/>
  <c r="DO8" i="3"/>
  <c r="DO81" i="3"/>
  <c r="DO76" i="3"/>
  <c r="DO9" i="3"/>
  <c r="DO128" i="3"/>
  <c r="DO36" i="3"/>
  <c r="DO127" i="3"/>
  <c r="DO137" i="3"/>
  <c r="DO53" i="3"/>
  <c r="DO134" i="3"/>
  <c r="DO126" i="3"/>
  <c r="DO77" i="3"/>
  <c r="DO21" i="3"/>
  <c r="DO62" i="3"/>
  <c r="DO139" i="3"/>
  <c r="DO135" i="3"/>
  <c r="DO136" i="3"/>
  <c r="DO124" i="3"/>
  <c r="DO100" i="3"/>
  <c r="DO123" i="3"/>
  <c r="DO31" i="3"/>
  <c r="DO49" i="3"/>
  <c r="DO26" i="3"/>
  <c r="DO67" i="3"/>
  <c r="DO50" i="3"/>
  <c r="DO82" i="3"/>
  <c r="DP144" i="3" l="1"/>
  <c r="DK144" i="3"/>
  <c r="DO145" i="3"/>
  <c r="DP143" i="3"/>
  <c r="DP145" i="3"/>
  <c r="DO13" i="3" l="1"/>
  <c r="DO19" i="3"/>
  <c r="DO10" i="3"/>
  <c r="DO20" i="3"/>
  <c r="DO105" i="3"/>
  <c r="DO28" i="3"/>
  <c r="DO87" i="3"/>
  <c r="DO144" i="3" l="1"/>
  <c r="DU110" i="3" l="1"/>
  <c r="DU111" i="3"/>
  <c r="DU88" i="3"/>
  <c r="DT145" i="3"/>
  <c r="DU109" i="3"/>
  <c r="DU67" i="3"/>
  <c r="DU102" i="3"/>
  <c r="DT117" i="3"/>
  <c r="DT67" i="3"/>
  <c r="DT68" i="3"/>
  <c r="DU112" i="3"/>
  <c r="DU113" i="3"/>
  <c r="DT82" i="3"/>
  <c r="DT72" i="3"/>
  <c r="DT98" i="3"/>
  <c r="DT77" i="3"/>
  <c r="DT9" i="3"/>
  <c r="DT92" i="3"/>
  <c r="DT112" i="3"/>
  <c r="DT22" i="3"/>
  <c r="DT20" i="3"/>
  <c r="DT114" i="3"/>
  <c r="DT65" i="3"/>
  <c r="DT71" i="3"/>
  <c r="DT88" i="3"/>
  <c r="DT73" i="3"/>
  <c r="DT86" i="3"/>
  <c r="DT21" i="3"/>
  <c r="DT74" i="3"/>
  <c r="DT87" i="3"/>
  <c r="DT89" i="3"/>
  <c r="DT10" i="3"/>
  <c r="DT23" i="3"/>
  <c r="DT38" i="3"/>
  <c r="DT110" i="3"/>
  <c r="DT141" i="3"/>
  <c r="DT25" i="3"/>
  <c r="DT66" i="3"/>
  <c r="DT14" i="3"/>
  <c r="DT99" i="3"/>
  <c r="DT43" i="3"/>
  <c r="DT111" i="3"/>
  <c r="DT19" i="3"/>
  <c r="DT83" i="3"/>
  <c r="DT113" i="3"/>
  <c r="DT70" i="3"/>
  <c r="DT85" i="3"/>
  <c r="DT142" i="3"/>
  <c r="DT97" i="3"/>
  <c r="DT8" i="3"/>
  <c r="DT109" i="3"/>
  <c r="DT64" i="3"/>
  <c r="DT7" i="3"/>
  <c r="DT102" i="3"/>
  <c r="DT140" i="3"/>
  <c r="DT81" i="3"/>
  <c r="DT132" i="3"/>
  <c r="AU32" i="3"/>
  <c r="AU111" i="3"/>
  <c r="AU21" i="3"/>
  <c r="AU82" i="3"/>
  <c r="AU28" i="3"/>
  <c r="AU34" i="3"/>
  <c r="AU81" i="3"/>
  <c r="AU79" i="3"/>
  <c r="AU40" i="3"/>
  <c r="AU121" i="3"/>
  <c r="AU85" i="3"/>
  <c r="AU13" i="3"/>
  <c r="AU70" i="3"/>
  <c r="AU105" i="3"/>
  <c r="AU45" i="3"/>
  <c r="AU114" i="3"/>
  <c r="AU51" i="3"/>
  <c r="AU98" i="3"/>
  <c r="AU57" i="3"/>
  <c r="AU116" i="3"/>
  <c r="AU120" i="3"/>
  <c r="AU118" i="3"/>
  <c r="AU100" i="3"/>
  <c r="AU95" i="3"/>
  <c r="AU107" i="3"/>
  <c r="AU77" i="3"/>
  <c r="AU58" i="3"/>
  <c r="AU83" i="3"/>
  <c r="AU50" i="3"/>
  <c r="AU24" i="3"/>
  <c r="AU68" i="3"/>
  <c r="AU64" i="3"/>
  <c r="AU49" i="3"/>
  <c r="AU35" i="3"/>
  <c r="AU38" i="3"/>
  <c r="AU62" i="3"/>
  <c r="AU15" i="3"/>
  <c r="AU25" i="3"/>
  <c r="AU14" i="3"/>
  <c r="AU17" i="3"/>
  <c r="AT17" i="3"/>
  <c r="AU140" i="3"/>
  <c r="AU66" i="3"/>
  <c r="AU87" i="3"/>
  <c r="AU94" i="3"/>
  <c r="AU12" i="3"/>
  <c r="AU47" i="3"/>
  <c r="AU37" i="3"/>
  <c r="AU123" i="3"/>
  <c r="AU26" i="3"/>
  <c r="AU41" i="3"/>
  <c r="AU46" i="3"/>
  <c r="AU55" i="3"/>
  <c r="AU7" i="3"/>
  <c r="AU16" i="3"/>
  <c r="AU20" i="3"/>
  <c r="AU39" i="3"/>
  <c r="AT24" i="3"/>
  <c r="AT45" i="3"/>
  <c r="AT68" i="3"/>
  <c r="AU97" i="3"/>
  <c r="AU89" i="3"/>
  <c r="AU61" i="3"/>
  <c r="AU54" i="3"/>
  <c r="AU78" i="3"/>
  <c r="AT15" i="3"/>
  <c r="AU31" i="3"/>
  <c r="AU91" i="3"/>
  <c r="AU102" i="3"/>
  <c r="AU99" i="3"/>
  <c r="AU43" i="3"/>
  <c r="AU44" i="3"/>
  <c r="AU145" i="3"/>
  <c r="AU88" i="3"/>
  <c r="AU93" i="3"/>
  <c r="AU109" i="3"/>
  <c r="AU36" i="3"/>
  <c r="AU103" i="3"/>
  <c r="AU29" i="3"/>
  <c r="AU33" i="3"/>
  <c r="AU76" i="3"/>
  <c r="AU139" i="3"/>
  <c r="AT51" i="3"/>
  <c r="AT66" i="3"/>
  <c r="AT87" i="3"/>
  <c r="AT22" i="3"/>
  <c r="AT79" i="3"/>
  <c r="AT21" i="3"/>
  <c r="AT12" i="3"/>
  <c r="AT47" i="3"/>
  <c r="AT37" i="3"/>
  <c r="AU117" i="3"/>
  <c r="AU132" i="3"/>
  <c r="AU59" i="3"/>
  <c r="AU92" i="3"/>
  <c r="AU142" i="3"/>
  <c r="AU19" i="3"/>
  <c r="AT44" i="3"/>
  <c r="AT38" i="3"/>
  <c r="AT109" i="3"/>
  <c r="AT123" i="3"/>
  <c r="AT36" i="3"/>
  <c r="AT103" i="3"/>
  <c r="AT81" i="3"/>
  <c r="AT82" i="3"/>
  <c r="AT140" i="3"/>
  <c r="AT13" i="3"/>
  <c r="AU86" i="3"/>
  <c r="AT64" i="3"/>
  <c r="AT97" i="3"/>
  <c r="AT76" i="3"/>
  <c r="AT77" i="3"/>
  <c r="AT94" i="3"/>
  <c r="AT28" i="3"/>
  <c r="AT86" i="3"/>
  <c r="AT58" i="3"/>
  <c r="AT119" i="3"/>
  <c r="AT100" i="3"/>
  <c r="AT29" i="3"/>
  <c r="AT99" i="3"/>
  <c r="AT32" i="3"/>
  <c r="AT89" i="3"/>
  <c r="AT141" i="3"/>
  <c r="AT40" i="3"/>
  <c r="AT41" i="3"/>
  <c r="AT120" i="3"/>
  <c r="AT78" i="3"/>
  <c r="AT121" i="3"/>
  <c r="AU60" i="3"/>
  <c r="AT8" i="3"/>
  <c r="AT10" i="3"/>
  <c r="AT16" i="3"/>
  <c r="AT27" i="3"/>
  <c r="AT46" i="3"/>
  <c r="AT59" i="3"/>
  <c r="AT39" i="3"/>
  <c r="AT144" i="3"/>
  <c r="AU131" i="3"/>
  <c r="AU101" i="3"/>
  <c r="AU80" i="3"/>
  <c r="AU56" i="3"/>
  <c r="AU18" i="3"/>
  <c r="AU96" i="3"/>
  <c r="AU30" i="3"/>
  <c r="AT34" i="3"/>
  <c r="AT31" i="3"/>
  <c r="AT98" i="3"/>
  <c r="AT132" i="3"/>
  <c r="AT118" i="3"/>
  <c r="AT55" i="3"/>
  <c r="AT102" i="3"/>
  <c r="AT49" i="3"/>
  <c r="AT7" i="3"/>
  <c r="AT19" i="3"/>
  <c r="AT25" i="3"/>
  <c r="AT91" i="3"/>
  <c r="AT131" i="3"/>
  <c r="AT115" i="3"/>
  <c r="AU115" i="3"/>
  <c r="AU90" i="3"/>
  <c r="AT80" i="3"/>
  <c r="AT69" i="3"/>
  <c r="AU69" i="3"/>
  <c r="AU42" i="3"/>
  <c r="AT18" i="3"/>
  <c r="AT93" i="3"/>
  <c r="AT83" i="3"/>
  <c r="AT117" i="3"/>
  <c r="AT61" i="3"/>
  <c r="AT33" i="3"/>
  <c r="AT26" i="3"/>
  <c r="AT92" i="3"/>
  <c r="AT114" i="3"/>
  <c r="AT53" i="3"/>
  <c r="AT23" i="3"/>
  <c r="AT43" i="3"/>
  <c r="AT52" i="3"/>
  <c r="AT60" i="3"/>
  <c r="AT14" i="3"/>
  <c r="AT107" i="3"/>
  <c r="AT50" i="3"/>
  <c r="AT20" i="3"/>
  <c r="AT67" i="3"/>
  <c r="AT70" i="3"/>
  <c r="AT90" i="3"/>
  <c r="AT42" i="3"/>
  <c r="AT104" i="3"/>
  <c r="AT106" i="3"/>
  <c r="AT142" i="3"/>
  <c r="AT116" i="3"/>
  <c r="AT101" i="3"/>
  <c r="AT75" i="3"/>
  <c r="AU75" i="3"/>
  <c r="AU63" i="3"/>
  <c r="AU122" i="3"/>
  <c r="AU84" i="3"/>
  <c r="AT95" i="3"/>
  <c r="AT11" i="3"/>
  <c r="AU11" i="3"/>
  <c r="AT122" i="3"/>
  <c r="AT54" i="3"/>
  <c r="AT105" i="3"/>
  <c r="AT139" i="3"/>
  <c r="AU6" i="3"/>
  <c r="AT30" i="3"/>
  <c r="AT63" i="3"/>
  <c r="AT138" i="3"/>
  <c r="AU138" i="3"/>
  <c r="AU108" i="3"/>
  <c r="AT84" i="3"/>
  <c r="AT48" i="3"/>
  <c r="AU48" i="3"/>
  <c r="AT6" i="3"/>
  <c r="AT143" i="3"/>
  <c r="AT85" i="3"/>
  <c r="AT88" i="3"/>
  <c r="AT65" i="3"/>
  <c r="AT62" i="3"/>
  <c r="AT57" i="3"/>
  <c r="AT96" i="3"/>
  <c r="AT108" i="3"/>
  <c r="AT35" i="3"/>
  <c r="AT56" i="3"/>
  <c r="DT144" i="3" l="1"/>
  <c r="AU144" i="3"/>
  <c r="AU143" i="3"/>
  <c r="AT145" i="3"/>
  <c r="AA30" i="3"/>
  <c r="AA37" i="3"/>
  <c r="AA122" i="3"/>
  <c r="AA18" i="3"/>
  <c r="AA138" i="3"/>
  <c r="AA42" i="3"/>
  <c r="AA82" i="3"/>
  <c r="AA93" i="3"/>
  <c r="AA56" i="3"/>
  <c r="AA101" i="3"/>
  <c r="AA63" i="3"/>
  <c r="AA31" i="3"/>
  <c r="AA6" i="3"/>
  <c r="Z30" i="3"/>
  <c r="Z90" i="3"/>
  <c r="AA90" i="3"/>
  <c r="AA21" i="3"/>
  <c r="AA84" i="3"/>
  <c r="Z18" i="3"/>
  <c r="Z48" i="3"/>
  <c r="AA48" i="3"/>
  <c r="Z138" i="3"/>
  <c r="AA75" i="3"/>
  <c r="AA140" i="3"/>
  <c r="AA11" i="3"/>
  <c r="Z42" i="3"/>
  <c r="AA104" i="3"/>
  <c r="AA124" i="3"/>
  <c r="Z63" i="3"/>
  <c r="AA96" i="3"/>
  <c r="Z96" i="3"/>
  <c r="AA143" i="3"/>
  <c r="AA67" i="3"/>
  <c r="Z84" i="3"/>
  <c r="AA106" i="3"/>
  <c r="AA7" i="3"/>
  <c r="AA123" i="3"/>
  <c r="AA14" i="3"/>
  <c r="AA17" i="3"/>
  <c r="AA108" i="3"/>
  <c r="AA22" i="3"/>
  <c r="AA8" i="3"/>
  <c r="Z145" i="3"/>
  <c r="Z80" i="3"/>
  <c r="AA19" i="3"/>
  <c r="AA59" i="3"/>
  <c r="Z56" i="3"/>
  <c r="Z101" i="3"/>
  <c r="AA20" i="3"/>
  <c r="Z75" i="3"/>
  <c r="Z11" i="3"/>
  <c r="AA43" i="3"/>
  <c r="AA126" i="3"/>
  <c r="Z46" i="3"/>
  <c r="Z13" i="3"/>
  <c r="Z20" i="3"/>
  <c r="AA9" i="3"/>
  <c r="AA110" i="3"/>
  <c r="AA16" i="3"/>
  <c r="AA23" i="3"/>
  <c r="Z24" i="3"/>
  <c r="Z108" i="3"/>
  <c r="Z83" i="3"/>
  <c r="Z28" i="3"/>
  <c r="Z125" i="3"/>
  <c r="Z40" i="3"/>
  <c r="Z124" i="3"/>
  <c r="Z66" i="3"/>
  <c r="Z17" i="3"/>
  <c r="Z31" i="3"/>
  <c r="Z47" i="3"/>
  <c r="Z121" i="3"/>
  <c r="Z16" i="3"/>
  <c r="Z23" i="3"/>
  <c r="Z38" i="3"/>
  <c r="Z104" i="3"/>
  <c r="Z67" i="3"/>
  <c r="AA15" i="3"/>
  <c r="Z12" i="3"/>
  <c r="Z22" i="3"/>
  <c r="Z7" i="3"/>
  <c r="Z122" i="3"/>
  <c r="Z6" i="3"/>
  <c r="Z110" i="3"/>
  <c r="Z59" i="3"/>
  <c r="Z44" i="3"/>
  <c r="Z127" i="3"/>
  <c r="Z14" i="3"/>
  <c r="Z93" i="3"/>
  <c r="Z106" i="3"/>
  <c r="Z140" i="3"/>
  <c r="Z37" i="3"/>
  <c r="Z15" i="3"/>
  <c r="Z81" i="3"/>
  <c r="Z105" i="3"/>
  <c r="Z126" i="3"/>
  <c r="Z19" i="3"/>
  <c r="Z123" i="3"/>
  <c r="Z8" i="3"/>
  <c r="Z39" i="3"/>
  <c r="Z45" i="3"/>
  <c r="Z82" i="3"/>
  <c r="Z25" i="3"/>
  <c r="Z64" i="3"/>
  <c r="Z10" i="3"/>
  <c r="Z100" i="3"/>
  <c r="Z26" i="3"/>
  <c r="Z65" i="3"/>
  <c r="Z41" i="3"/>
  <c r="Z43" i="3"/>
  <c r="Z21" i="3"/>
  <c r="Z29" i="3"/>
  <c r="Z27" i="3"/>
  <c r="Z109" i="3"/>
  <c r="Z144" i="3" l="1"/>
  <c r="AA145" i="3"/>
  <c r="AA144" i="3"/>
  <c r="Z143" i="3"/>
  <c r="L45" i="3"/>
  <c r="L95" i="3"/>
  <c r="L121" i="3"/>
  <c r="L68" i="3"/>
  <c r="L14" i="3"/>
  <c r="L34" i="3"/>
  <c r="L87" i="3"/>
  <c r="L108" i="3"/>
  <c r="L9" i="3"/>
  <c r="L127" i="3"/>
  <c r="L140" i="3"/>
  <c r="L65" i="3"/>
  <c r="L139" i="3"/>
  <c r="L62" i="3"/>
  <c r="L49" i="3"/>
  <c r="L31" i="3"/>
  <c r="L39" i="3"/>
  <c r="L125" i="3"/>
  <c r="L53" i="3"/>
  <c r="L27" i="3"/>
  <c r="L109" i="3"/>
  <c r="L100" i="3"/>
  <c r="L132" i="3"/>
  <c r="L142" i="3"/>
  <c r="L104" i="3"/>
  <c r="L26" i="3"/>
  <c r="L86" i="3"/>
  <c r="L74" i="3"/>
  <c r="L35" i="3"/>
  <c r="L88" i="3"/>
  <c r="L16" i="3"/>
  <c r="L33" i="3"/>
  <c r="L60" i="3"/>
  <c r="L106" i="3"/>
  <c r="L78" i="3"/>
  <c r="L44" i="3"/>
  <c r="L73" i="3"/>
  <c r="L13" i="3"/>
  <c r="L111" i="3"/>
  <c r="L59" i="3"/>
  <c r="L10" i="3"/>
  <c r="L54" i="3"/>
  <c r="L71" i="3"/>
  <c r="L98" i="3"/>
  <c r="L82" i="3"/>
  <c r="L38" i="3"/>
  <c r="L61" i="3"/>
  <c r="L40" i="3"/>
  <c r="L129" i="3"/>
  <c r="L79" i="3"/>
  <c r="L118" i="3"/>
  <c r="L47" i="3"/>
  <c r="K108" i="3"/>
  <c r="L110" i="3"/>
  <c r="L91" i="3"/>
  <c r="L81" i="3"/>
  <c r="L25" i="3"/>
  <c r="L116" i="3"/>
  <c r="L58" i="3"/>
  <c r="L133" i="3"/>
  <c r="L8" i="3"/>
  <c r="L17" i="3"/>
  <c r="L77" i="3"/>
  <c r="L123" i="3"/>
  <c r="L21" i="3"/>
  <c r="L102" i="3"/>
  <c r="L67" i="3"/>
  <c r="L36" i="3"/>
  <c r="L22" i="3"/>
  <c r="L128" i="3"/>
  <c r="L23" i="3"/>
  <c r="L72" i="3"/>
  <c r="L66" i="3"/>
  <c r="L113" i="3"/>
  <c r="L105" i="3"/>
  <c r="L141" i="3"/>
  <c r="L92" i="3"/>
  <c r="L107" i="3"/>
  <c r="L70" i="3"/>
  <c r="L19" i="3"/>
  <c r="L136" i="3"/>
  <c r="L120" i="3"/>
  <c r="L32" i="3"/>
  <c r="L83" i="3"/>
  <c r="L55" i="3"/>
  <c r="L130" i="3"/>
  <c r="L51" i="3"/>
  <c r="K17" i="3"/>
  <c r="K9" i="3"/>
  <c r="K77" i="3"/>
  <c r="K47" i="3"/>
  <c r="K39" i="3"/>
  <c r="K133" i="3"/>
  <c r="L126" i="3"/>
  <c r="K100" i="3"/>
  <c r="L117" i="3"/>
  <c r="K129" i="3"/>
  <c r="K67" i="3"/>
  <c r="L134" i="3"/>
  <c r="K36" i="3"/>
  <c r="K22" i="3"/>
  <c r="L93" i="3"/>
  <c r="K61" i="3"/>
  <c r="K27" i="3"/>
  <c r="K128" i="3"/>
  <c r="K23" i="3"/>
  <c r="K72" i="3"/>
  <c r="K66" i="3"/>
  <c r="K113" i="3"/>
  <c r="L137" i="3"/>
  <c r="K141" i="3"/>
  <c r="K79" i="3"/>
  <c r="L50" i="3"/>
  <c r="L135" i="3"/>
  <c r="L103" i="3"/>
  <c r="L89" i="3"/>
  <c r="L52" i="3"/>
  <c r="L114" i="3"/>
  <c r="L37" i="3"/>
  <c r="L43" i="3"/>
  <c r="L112" i="3"/>
  <c r="L124" i="3"/>
  <c r="L64" i="3"/>
  <c r="L7" i="3"/>
  <c r="K142" i="3"/>
  <c r="K104" i="3"/>
  <c r="K26" i="3"/>
  <c r="K86" i="3"/>
  <c r="K74" i="3"/>
  <c r="L15" i="3"/>
  <c r="K68" i="3"/>
  <c r="K125" i="3"/>
  <c r="K16" i="3"/>
  <c r="K33" i="3"/>
  <c r="L12" i="3"/>
  <c r="K60" i="3"/>
  <c r="L41" i="3"/>
  <c r="K78" i="3"/>
  <c r="K95" i="3"/>
  <c r="K44" i="3"/>
  <c r="L57" i="3"/>
  <c r="K87" i="3"/>
  <c r="K13" i="3"/>
  <c r="K59" i="3"/>
  <c r="K10" i="3"/>
  <c r="K54" i="3"/>
  <c r="K71" i="3"/>
  <c r="L97" i="3"/>
  <c r="K82" i="3"/>
  <c r="K38" i="3"/>
  <c r="L99" i="3"/>
  <c r="L76" i="3"/>
  <c r="L85" i="3"/>
  <c r="L96" i="3"/>
  <c r="L46" i="3"/>
  <c r="L56" i="3"/>
  <c r="L84" i="3"/>
  <c r="L90" i="3"/>
  <c r="L119" i="3"/>
  <c r="K145" i="3"/>
  <c r="L24" i="3"/>
  <c r="L48" i="3"/>
  <c r="L122" i="3"/>
  <c r="L101" i="3"/>
  <c r="L6" i="3"/>
  <c r="L30" i="3"/>
  <c r="L20" i="3"/>
  <c r="L94" i="3"/>
  <c r="L29" i="3"/>
  <c r="K11" i="3"/>
  <c r="L11" i="3"/>
  <c r="K96" i="3"/>
  <c r="K56" i="3"/>
  <c r="K84" i="3"/>
  <c r="K90" i="3"/>
  <c r="L80" i="3"/>
  <c r="L42" i="3"/>
  <c r="L28" i="3"/>
  <c r="L75" i="3"/>
  <c r="K6" i="3"/>
  <c r="K89" i="3"/>
  <c r="K51" i="3"/>
  <c r="K32" i="3"/>
  <c r="K40" i="3"/>
  <c r="K65" i="3"/>
  <c r="K110" i="3"/>
  <c r="K140" i="3"/>
  <c r="K130" i="3"/>
  <c r="K52" i="3"/>
  <c r="K58" i="3"/>
  <c r="K107" i="3"/>
  <c r="K127" i="3"/>
  <c r="K121" i="3"/>
  <c r="K50" i="3"/>
  <c r="K45" i="3"/>
  <c r="K21" i="3"/>
  <c r="K103" i="3"/>
  <c r="L138" i="3"/>
  <c r="K105" i="3"/>
  <c r="K80" i="3"/>
  <c r="K42" i="3"/>
  <c r="K28" i="3"/>
  <c r="K29" i="3"/>
  <c r="K75" i="3"/>
  <c r="K64" i="3"/>
  <c r="K43" i="3"/>
  <c r="K25" i="3"/>
  <c r="K109" i="3"/>
  <c r="K106" i="3"/>
  <c r="K55" i="3"/>
  <c r="K62" i="3"/>
  <c r="K120" i="3"/>
  <c r="K53" i="3"/>
  <c r="K37" i="3"/>
  <c r="K114" i="3"/>
  <c r="K135" i="3"/>
  <c r="K14" i="3"/>
  <c r="K83" i="3"/>
  <c r="K124" i="3"/>
  <c r="K116" i="3"/>
  <c r="K112" i="3"/>
  <c r="K46" i="3"/>
  <c r="K15" i="3"/>
  <c r="K88" i="3"/>
  <c r="K117" i="3"/>
  <c r="K136" i="3"/>
  <c r="K119" i="3"/>
  <c r="K134" i="3"/>
  <c r="K24" i="3"/>
  <c r="K34" i="3"/>
  <c r="K48" i="3"/>
  <c r="K137" i="3"/>
  <c r="K122" i="3"/>
  <c r="K126" i="3"/>
  <c r="K101" i="3"/>
  <c r="K132" i="3"/>
  <c r="K35" i="3"/>
  <c r="K99" i="3"/>
  <c r="K30" i="3"/>
  <c r="K20" i="3"/>
  <c r="K94" i="3"/>
  <c r="L63" i="3"/>
  <c r="K70" i="3"/>
  <c r="L131" i="3"/>
  <c r="K18" i="3"/>
  <c r="L18" i="3"/>
  <c r="L115" i="3"/>
  <c r="K63" i="3"/>
  <c r="K131" i="3"/>
  <c r="K69" i="3"/>
  <c r="L69" i="3"/>
  <c r="K49" i="3"/>
  <c r="K8" i="3"/>
  <c r="K85" i="3"/>
  <c r="K7" i="3"/>
  <c r="K57" i="3"/>
  <c r="K143" i="3"/>
  <c r="L143" i="3"/>
  <c r="K123" i="3"/>
  <c r="K102" i="3"/>
  <c r="K97" i="3"/>
  <c r="K19" i="3"/>
  <c r="K76" i="3"/>
  <c r="K139" i="3"/>
  <c r="K91" i="3"/>
  <c r="K111" i="3"/>
  <c r="K81" i="3"/>
  <c r="K98" i="3"/>
  <c r="K93" i="3"/>
  <c r="K115" i="3"/>
  <c r="K41" i="3"/>
  <c r="K12" i="3"/>
  <c r="K31" i="3"/>
  <c r="K92" i="3"/>
  <c r="K118" i="3"/>
  <c r="K138" i="3"/>
  <c r="L144" i="3" l="1"/>
  <c r="K144" i="3"/>
  <c r="L145" i="3"/>
  <c r="G9" i="3"/>
  <c r="G47" i="3"/>
  <c r="G87" i="3"/>
  <c r="G38" i="3"/>
  <c r="G77" i="3"/>
  <c r="G67" i="3"/>
  <c r="G74" i="3"/>
  <c r="G33" i="3"/>
  <c r="G95" i="3"/>
  <c r="G89" i="3"/>
  <c r="G50" i="3"/>
  <c r="G116" i="3"/>
  <c r="G137" i="3"/>
  <c r="G20" i="3"/>
  <c r="G40" i="3"/>
  <c r="G58" i="3"/>
  <c r="G25" i="3"/>
  <c r="G62" i="3"/>
  <c r="G114" i="3"/>
  <c r="G46" i="3"/>
  <c r="G8" i="3"/>
  <c r="G61" i="3"/>
  <c r="G125" i="3"/>
  <c r="G44" i="3"/>
  <c r="G128" i="3"/>
  <c r="G13" i="3"/>
  <c r="G140" i="3"/>
  <c r="G112" i="3"/>
  <c r="G64" i="3"/>
  <c r="G37" i="3"/>
  <c r="G34" i="3"/>
  <c r="G85" i="3"/>
  <c r="G18" i="3"/>
  <c r="G81" i="3"/>
  <c r="G94" i="3"/>
  <c r="G139" i="3"/>
  <c r="G80" i="3"/>
  <c r="G100" i="3"/>
  <c r="G59" i="3"/>
  <c r="G113" i="3"/>
  <c r="G141" i="3"/>
  <c r="G130" i="3"/>
  <c r="G91" i="3"/>
  <c r="G105" i="3"/>
  <c r="G126" i="3"/>
  <c r="G110" i="3"/>
  <c r="G21" i="3"/>
  <c r="G15" i="3"/>
  <c r="G35" i="3"/>
  <c r="G104" i="3"/>
  <c r="G54" i="3"/>
  <c r="G23" i="3"/>
  <c r="G109" i="3"/>
  <c r="G88" i="3"/>
  <c r="G124" i="3"/>
  <c r="G92" i="3"/>
  <c r="G41" i="3"/>
  <c r="G129" i="3"/>
  <c r="G78" i="3"/>
  <c r="G82" i="3"/>
  <c r="G17" i="3"/>
  <c r="G133" i="3"/>
  <c r="G79" i="3"/>
  <c r="G68" i="3"/>
  <c r="G60" i="3"/>
  <c r="G10" i="3"/>
  <c r="G52" i="3"/>
  <c r="G55" i="3"/>
  <c r="G134" i="3"/>
  <c r="G132" i="3"/>
  <c r="G51" i="3"/>
  <c r="G65" i="3"/>
  <c r="G45" i="3"/>
  <c r="G106" i="3"/>
  <c r="G53" i="3"/>
  <c r="G14" i="3"/>
  <c r="G119" i="3"/>
  <c r="G19" i="3"/>
  <c r="G86" i="3"/>
  <c r="G36" i="3"/>
  <c r="G39" i="3"/>
  <c r="G26" i="3"/>
  <c r="G32" i="3"/>
  <c r="G135" i="3"/>
  <c r="G121" i="3"/>
  <c r="G120" i="3"/>
  <c r="G136" i="3"/>
  <c r="G98" i="3"/>
  <c r="G118" i="3"/>
  <c r="G12" i="3"/>
  <c r="G93" i="3"/>
  <c r="G97" i="3"/>
  <c r="G111" i="3"/>
  <c r="G73" i="3"/>
  <c r="G16" i="3"/>
  <c r="G72" i="3"/>
  <c r="G66" i="3"/>
  <c r="G142" i="3"/>
  <c r="G127" i="3"/>
  <c r="G103" i="3"/>
  <c r="G43" i="3"/>
  <c r="G99" i="3"/>
  <c r="G107" i="3"/>
  <c r="G29" i="3"/>
  <c r="G117" i="3"/>
  <c r="G76" i="3"/>
  <c r="G22" i="3"/>
  <c r="G27" i="3"/>
  <c r="G71" i="3"/>
  <c r="G83" i="3"/>
  <c r="G28" i="3"/>
  <c r="G49" i="3"/>
  <c r="F122" i="3"/>
  <c r="G122" i="3"/>
  <c r="G56" i="3"/>
  <c r="G57" i="3"/>
  <c r="G123" i="3"/>
  <c r="G102" i="3"/>
  <c r="G69" i="3"/>
  <c r="G30" i="3"/>
  <c r="G48" i="3"/>
  <c r="G96" i="3"/>
  <c r="G7" i="3"/>
  <c r="G63" i="3"/>
  <c r="G138" i="3"/>
  <c r="G6" i="3"/>
  <c r="G115" i="3"/>
  <c r="F6" i="3"/>
  <c r="G42" i="3"/>
  <c r="F42" i="3"/>
  <c r="F143" i="3"/>
  <c r="F56" i="3"/>
  <c r="G101" i="3"/>
  <c r="F101" i="3"/>
  <c r="G70" i="3"/>
  <c r="G31" i="3"/>
  <c r="G24" i="3"/>
  <c r="F69" i="3"/>
  <c r="G108" i="3"/>
  <c r="F108" i="3"/>
  <c r="G75" i="3"/>
  <c r="F75" i="3"/>
  <c r="F48" i="3"/>
  <c r="G90" i="3"/>
  <c r="F90" i="3"/>
  <c r="G84" i="3"/>
  <c r="F84" i="3"/>
  <c r="G131" i="3"/>
  <c r="G11" i="3"/>
  <c r="F24" i="3"/>
  <c r="F138" i="3"/>
  <c r="F30" i="3"/>
  <c r="F115" i="3"/>
  <c r="F131" i="3"/>
  <c r="F11" i="3"/>
  <c r="F80" i="3"/>
  <c r="F96" i="3"/>
  <c r="F63" i="3"/>
  <c r="F18" i="3"/>
  <c r="G144" i="3" l="1"/>
  <c r="G145" i="3"/>
  <c r="G143" i="3"/>
  <c r="F82" i="3"/>
  <c r="F10" i="3"/>
  <c r="F65" i="3"/>
  <c r="F61" i="3"/>
  <c r="F13" i="3"/>
  <c r="F37" i="3"/>
  <c r="F81" i="3"/>
  <c r="F100" i="3"/>
  <c r="F130" i="3"/>
  <c r="F110" i="3"/>
  <c r="F104" i="3"/>
  <c r="F88" i="3"/>
  <c r="F78" i="3"/>
  <c r="F12" i="3"/>
  <c r="F134" i="3"/>
  <c r="F38" i="3"/>
  <c r="F94" i="3"/>
  <c r="F31" i="3"/>
  <c r="F27" i="3"/>
  <c r="F20" i="3"/>
  <c r="F128" i="3"/>
  <c r="F25" i="3"/>
  <c r="F60" i="3"/>
  <c r="F45" i="3"/>
  <c r="F102" i="3"/>
  <c r="F129" i="3"/>
  <c r="F132" i="3"/>
  <c r="F86" i="3"/>
  <c r="F66" i="3"/>
  <c r="F107" i="3"/>
  <c r="F28" i="3"/>
  <c r="F79" i="3"/>
  <c r="F119" i="3"/>
  <c r="F33" i="3"/>
  <c r="F59" i="3"/>
  <c r="F70" i="3"/>
  <c r="F126" i="3"/>
  <c r="F39" i="3"/>
  <c r="F121" i="3"/>
  <c r="F118" i="3"/>
  <c r="F16" i="3"/>
  <c r="F117" i="3"/>
  <c r="F52" i="3"/>
  <c r="F142" i="3"/>
  <c r="F36" i="3"/>
  <c r="F140" i="3"/>
  <c r="F72" i="3"/>
  <c r="F109" i="3"/>
  <c r="F141" i="3"/>
  <c r="F87" i="3"/>
  <c r="F74" i="3"/>
  <c r="F50" i="3"/>
  <c r="F114" i="3"/>
  <c r="F99" i="3"/>
  <c r="F58" i="3"/>
  <c r="F123" i="3"/>
  <c r="F133" i="3"/>
  <c r="F112" i="3"/>
  <c r="F105" i="3"/>
  <c r="F53" i="3"/>
  <c r="F54" i="3"/>
  <c r="F137" i="3"/>
  <c r="F67" i="3"/>
  <c r="F43" i="3"/>
  <c r="F83" i="3"/>
  <c r="F124" i="3"/>
  <c r="F136" i="3"/>
  <c r="F26" i="3"/>
  <c r="F47" i="3"/>
  <c r="F77" i="3"/>
  <c r="F55" i="3"/>
  <c r="F85" i="3"/>
  <c r="F15" i="3"/>
  <c r="F76" i="3"/>
  <c r="F135" i="3"/>
  <c r="F120" i="3"/>
  <c r="F68" i="3"/>
  <c r="F22" i="3"/>
  <c r="F7" i="3"/>
  <c r="F97" i="3"/>
  <c r="F93" i="3"/>
  <c r="F17" i="3"/>
  <c r="F57" i="3"/>
  <c r="F95" i="3"/>
  <c r="F51" i="3"/>
  <c r="F34" i="3"/>
  <c r="F8" i="3"/>
  <c r="F145" i="3"/>
  <c r="F44" i="3"/>
  <c r="F92" i="3"/>
  <c r="F35" i="3"/>
  <c r="F62" i="3"/>
  <c r="F19" i="3"/>
  <c r="F71" i="3"/>
  <c r="F106" i="3"/>
  <c r="F139" i="3"/>
  <c r="F23" i="3"/>
  <c r="F29" i="3"/>
  <c r="F64" i="3"/>
  <c r="F21" i="3"/>
  <c r="F14" i="3"/>
  <c r="F41" i="3"/>
  <c r="F49" i="3"/>
  <c r="F89" i="3"/>
  <c r="F127" i="3"/>
  <c r="F116" i="3"/>
  <c r="F9" i="3"/>
  <c r="F98" i="3"/>
  <c r="F103" i="3"/>
  <c r="F113" i="3"/>
  <c r="F46" i="3"/>
  <c r="F111" i="3"/>
  <c r="F125" i="3"/>
  <c r="F32" i="3"/>
  <c r="F91" i="3"/>
  <c r="F40" i="3"/>
  <c r="F144" i="3" l="1"/>
  <c r="DK121" i="3"/>
  <c r="DK68" i="3"/>
  <c r="DK83" i="3"/>
  <c r="DK65" i="3"/>
  <c r="DK57" i="3"/>
  <c r="DK73" i="3"/>
  <c r="DK92" i="3"/>
  <c r="DK107" i="3"/>
  <c r="DK119" i="3"/>
  <c r="DK58" i="3"/>
  <c r="DK74" i="3"/>
  <c r="DK94" i="3"/>
  <c r="DK109" i="3"/>
  <c r="DK120" i="3"/>
  <c r="DK59" i="3"/>
  <c r="DK85" i="3"/>
  <c r="DK95" i="3"/>
  <c r="DK110" i="3"/>
  <c r="DK129" i="3"/>
  <c r="DK61" i="3"/>
  <c r="DK86" i="3"/>
  <c r="DK111" i="3"/>
  <c r="DK130" i="3"/>
  <c r="DK90" i="3"/>
  <c r="DK11" i="3"/>
  <c r="DK84" i="3"/>
  <c r="DK115" i="3"/>
  <c r="DK48" i="3"/>
  <c r="DK76" i="3"/>
  <c r="DK24" i="3"/>
  <c r="DK116" i="3"/>
  <c r="DK117" i="3"/>
  <c r="DK60" i="3"/>
  <c r="DK20" i="3"/>
  <c r="DK77" i="3"/>
  <c r="DK79" i="3"/>
  <c r="DK87" i="3"/>
  <c r="DK112" i="3"/>
  <c r="DK19" i="3"/>
  <c r="DK70" i="3"/>
  <c r="DK104" i="3"/>
  <c r="DK113" i="3"/>
  <c r="DK71" i="3"/>
  <c r="DK105" i="3"/>
  <c r="DK72" i="3"/>
  <c r="DK106" i="3"/>
  <c r="DK69" i="3"/>
  <c r="DK108" i="3"/>
  <c r="DK30" i="3"/>
  <c r="DK66" i="3"/>
  <c r="DK64" i="3"/>
  <c r="DK88" i="3"/>
  <c r="DK89" i="3"/>
  <c r="DK114" i="3"/>
  <c r="DK91" i="3"/>
  <c r="DK118" i="3"/>
  <c r="DK42" i="3"/>
  <c r="DK25" i="3"/>
  <c r="DK75" i="3"/>
</calcChain>
</file>

<file path=xl/comments1.xml><?xml version="1.0" encoding="utf-8"?>
<comments xmlns="http://schemas.openxmlformats.org/spreadsheetml/2006/main">
  <authors>
    <author>Пануева Светлана Александровна</author>
  </authors>
  <commentList>
    <comment ref="AQ53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на 2024 год утверждена плата по соглашениям об установлении сервитута в сумме 902,92 руб.</t>
        </r>
      </text>
    </comment>
    <comment ref="AQ65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на 2024 год утверждены доходы от продажи нематериальных активов, находящихся в собственности сельских поселений, в сумме 1000,00 руб.</t>
        </r>
      </text>
    </comment>
    <comment ref="AQ66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на 2024 год утверждены доходы от продажи квартир в сумме 181625,00 руб.</t>
        </r>
      </text>
    </comment>
    <comment ref="AR66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солстоянию на 01.07.2024 доходы от продажи квартир исполнены в сумме 181625,00 руб.</t>
        </r>
      </text>
    </comment>
    <comment ref="AR86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 состоянию на 01.07.2024 поступление доходов от перечисления части прибыли муниципальных унитарных предприятий, остающейся после уплаты налогов и обязательных платежей, составило 1357,24 руб.</t>
        </r>
      </text>
    </comment>
    <comment ref="AR87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 состоянию на 01.07.2024 поступление от платы по соглашениям об установлении сервитута составило 38,71 руб.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<sst xmlns="http://schemas.openxmlformats.org/spreadsheetml/2006/main" count="293" uniqueCount="176">
  <si>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</si>
  <si>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</si>
  <si>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</si>
  <si>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</si>
  <si>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</si>
  <si>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</si>
  <si>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</si>
  <si>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</si>
  <si>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</si>
  <si>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</si>
  <si>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</si>
  <si>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</si>
  <si>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</si>
  <si>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</si>
  <si>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</si>
  <si>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</si>
  <si>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</si>
  <si>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</si>
  <si>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</si>
  <si>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</si>
  <si>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</si>
  <si>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</si>
  <si>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</si>
  <si>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</si>
  <si>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</si>
  <si>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</si>
  <si>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</si>
  <si>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</si>
  <si>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</si>
  <si>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</si>
  <si>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</si>
  <si>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</si>
  <si>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</si>
  <si>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</si>
  <si>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</si>
  <si>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</si>
  <si>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</si>
  <si>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</si>
  <si>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</si>
  <si>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</si>
  <si>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</si>
  <si>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</si>
  <si>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</si>
  <si>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</si>
  <si>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</si>
  <si>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</si>
  <si>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</si>
  <si>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</si>
  <si>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</si>
  <si>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</si>
  <si>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</si>
  <si>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</si>
  <si>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</si>
  <si>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</si>
  <si>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</si>
  <si>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</si>
  <si>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</si>
  <si>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</si>
  <si>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</si>
  <si>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</si>
  <si>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</si>
  <si>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</si>
  <si>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</si>
  <si>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</si>
  <si>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</si>
  <si>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</si>
  <si>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</si>
  <si>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</si>
  <si>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</si>
  <si>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</si>
  <si>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</si>
  <si>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</si>
  <si>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</si>
  <si>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</si>
  <si>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</si>
  <si>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</si>
  <si>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</si>
  <si>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</si>
  <si>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</si>
  <si>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</si>
  <si>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</si>
  <si>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</si>
  <si>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</si>
  <si>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</si>
  <si>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</si>
  <si>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</si>
  <si>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</si>
  <si>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</si>
  <si>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</si>
  <si>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</si>
  <si>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</si>
  <si>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</si>
  <si>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</si>
  <si>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</si>
  <si>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</si>
  <si>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</si>
  <si>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</si>
  <si>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</si>
  <si>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</si>
  <si>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</si>
  <si>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</si>
  <si>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</si>
  <si>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</si>
  <si>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</si>
  <si>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</si>
  <si>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</si>
  <si>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</si>
  <si>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</si>
  <si>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</si>
  <si>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</si>
  <si>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</si>
  <si>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</si>
  <si>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</si>
  <si>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</si>
  <si>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</si>
  <si>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</si>
  <si>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</si>
  <si>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>НЕНАЛОГОВЫЕ ДОХОДЫ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</si>
  <si>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</si>
  <si>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</si>
  <si>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</si>
  <si>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</si>
  <si>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</si>
  <si>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</si>
  <si>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</si>
  <si>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</si>
  <si>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</si>
  <si>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</si>
  <si>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</si>
  <si>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</si>
  <si>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</si>
  <si>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</si>
  <si>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</si>
  <si>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</si>
  <si>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</si>
  <si>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</si>
  <si>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</si>
  <si>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</si>
  <si>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</si>
  <si>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</si>
  <si>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</si>
  <si>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</si>
  <si>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</si>
  <si>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</si>
  <si>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</si>
  <si>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</si>
  <si>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</si>
  <si>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Талицко-Мугреевское сельское поселение</t>
  </si>
  <si>
    <t xml:space="preserve"> Налог на доходы физических лиц (КБК 00010102000010000110)</t>
  </si>
  <si>
    <t>Акцизы по подакцизным товарам (продукции), производимым на территории Российской Федерации (КБК 00010302000010000110)</t>
  </si>
  <si>
    <t xml:space="preserve"> Единый сельскохозяйственный налог (КБК 00010503000010000110)</t>
  </si>
  <si>
    <t xml:space="preserve"> Налог на имущество физических лиц (КБК 00010601000000000110)</t>
  </si>
  <si>
    <t xml:space="preserve"> Земельный налог (КБК 00010606000000000110)</t>
  </si>
  <si>
    <t xml:space="preserve"> Государственная пошлина (КБК 00010800000000000000)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</si>
  <si>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00011105010000000120)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</si>
  <si>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00011105020000000120)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</si>
  <si>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00011105030000000120)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</si>
  <si>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00011109000000000120)</t>
  </si>
  <si>
    <t>Доходы от оказания платных услуг (работ) и компенсации затрат государства  (КБК 00011300000000000000)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</si>
  <si>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00011402000000000000)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</si>
  <si>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00011406000000000430)</t>
  </si>
  <si>
    <t>Доходы от продажи земельных участков, государственная собственность на которые не разграничена (КБК 00011406010000000430)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</si>
  <si>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(00011406300000000430)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</si>
  <si>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00011406020000000430)</t>
  </si>
  <si>
    <t xml:space="preserve"> Административные платежи и сборы (КБК 00011500000000000000)</t>
  </si>
  <si>
    <t>Штрафы, санкции, возмещение ущерба (КБК 00011600000000000000)</t>
  </si>
  <si>
    <t>Невыясненные поступления (КБК 00011701000000000180)</t>
  </si>
  <si>
    <t xml:space="preserve"> Прочие неналоговые доходы (КБК 00011705000000000180)</t>
  </si>
  <si>
    <t xml:space="preserve"> Инициативные платежи (КБК 00011715000000000150)</t>
  </si>
  <si>
    <t>Утверждено на 2024 год</t>
  </si>
  <si>
    <t>Исполнено на 01.07.2024</t>
  </si>
  <si>
    <t>Исполнено на 01.07.2023</t>
  </si>
  <si>
    <t>Процент исполнения доходов на 01.07.2024</t>
  </si>
  <si>
    <t>Темп роста (снижения) (январь-июнь 2024 к январю-июню  2023)</t>
  </si>
  <si>
    <t>Темп роста (снижения) (январь-июнь 2024 к январю-июню 2023)</t>
  </si>
  <si>
    <t>Исполнение налоговых и неналоговых доходов бюджетов поселений на 01.07.2024 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</si>
</sst>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3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4" fontId="14" fillId="0" borderId="6">
      <alignment horizontal="right"/>
    </xf>
    <xf numFmtId="0" fontId="15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26">
    <xf numFmtId="0" fontId="0" fillId="0" borderId="0" xfId="0"/>
    <xf numFmtId="0" fontId="3" fillId="0" borderId="0" xfId="1" applyAlignment="1">
      <alignment horizontal="justify"/>
    </xf>
    <xf numFmtId="0" fontId="3" fillId="0" borderId="0" xfId="1"/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0" fontId="12" fillId="0" borderId="0" xfId="1" applyFont="1"/>
    <xf numFmtId="0" fontId="5" fillId="16" borderId="3" xfId="1" applyFont="1" applyFill="1" applyBorder="1" applyAlignment="1">
      <alignment vertical="top" wrapText="1" readingOrder="1"/>
    </xf>
    <xf numFmtId="0" fontId="4" fillId="15" borderId="3" xfId="1" applyFont="1" applyFill="1" applyBorder="1" applyAlignment="1">
      <alignment vertical="top" wrapText="1" readingOrder="1"/>
    </xf>
    <xf numFmtId="0" fontId="13" fillId="0" borderId="0" xfId="1" applyFont="1" applyAlignment="1">
      <alignment vertical="center"/>
    </xf>
    <xf numFmtId="0" fontId="4" fillId="0" borderId="2" xfId="1" applyFont="1" applyBorder="1" applyAlignment="1">
      <alignment horizontal="justify" vertical="top"/>
    </xf>
    <xf numFmtId="0" fontId="9" fillId="0" borderId="0" xfId="1" applyFont="1" applyAlignment="1">
      <alignment vertical="top"/>
    </xf>
    <xf numFmtId="0" fontId="7" fillId="0" borderId="1" xfId="1" applyFont="1" applyBorder="1" applyAlignment="1">
      <alignment horizontal="center" vertical="top"/>
    </xf>
    <xf numFmtId="0" fontId="4" fillId="15" borderId="2" xfId="1" applyFont="1" applyFill="1" applyBorder="1" applyAlignment="1">
      <alignment horizontal="center" wrapText="1"/>
    </xf>
    <xf numFmtId="0" fontId="3" fillId="15" borderId="0" xfId="1" applyFont="1" applyFill="1"/>
    <xf numFmtId="0" fontId="5" fillId="0" borderId="2" xfId="1" applyFont="1" applyBorder="1" applyAlignment="1">
      <alignment horizontal="center" wrapText="1"/>
    </xf>
    <xf numFmtId="0" fontId="13" fillId="0" borderId="0" xfId="1" applyFont="1"/>
    <xf numFmtId="0" fontId="4" fillId="0" borderId="2" xfId="1" applyFont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4" fillId="15" borderId="2" xfId="1" applyNumberFormat="1" applyFont="1" applyFill="1" applyBorder="1" applyAlignment="1">
      <alignment horizontal="right" wrapText="1"/>
    </xf>
    <xf numFmtId="164" fontId="5" fillId="16" borderId="2" xfId="1" applyNumberFormat="1" applyFont="1" applyFill="1" applyBorder="1" applyAlignment="1">
      <alignment horizontal="right"/>
    </xf>
    <xf numFmtId="4" fontId="4" fillId="15" borderId="3" xfId="1" applyNumberFormat="1" applyFont="1" applyFill="1" applyBorder="1" applyAlignment="1">
      <alignment wrapText="1" readingOrder="1"/>
    </xf>
    <xf numFmtId="164" fontId="4" fillId="15" borderId="2" xfId="1" applyNumberFormat="1" applyFont="1" applyFill="1" applyBorder="1" applyAlignment="1">
      <alignment horizontal="right"/>
    </xf>
    <xf numFmtId="164" fontId="5" fillId="16" borderId="2" xfId="1" applyNumberFormat="1" applyFont="1" applyFill="1" applyBorder="1" applyAlignment="1">
      <alignment horizontal="right" shrinkToFit="1"/>
    </xf>
    <xf numFmtId="4" fontId="5" fillId="16" borderId="3" xfId="1" applyNumberFormat="1" applyFont="1" applyFill="1" applyBorder="1" applyAlignment="1">
      <alignment wrapText="1" readingOrder="1"/>
    </xf>
    <xf numFmtId="0" fontId="11" fillId="0" borderId="0" xfId="1" applyFont="1"/>
    <xf numFmtId="0" fontId="4" fillId="15" borderId="0" xfId="1" applyFont="1" applyFill="1"/>
    <xf numFmtId="4" fontId="5" fillId="16" borderId="2" xfId="1" applyNumberFormat="1" applyFont="1" applyFill="1" applyBorder="1" applyAlignment="1">
      <alignment wrapText="1" readingOrder="1"/>
    </xf>
    <xf numFmtId="164" fontId="5" fillId="15" borderId="2" xfId="1" applyNumberFormat="1" applyFont="1" applyFill="1" applyBorder="1" applyAlignment="1">
      <alignment horizontal="right"/>
    </xf>
    <xf numFmtId="4" fontId="5" fillId="16" borderId="2" xfId="1" applyNumberFormat="1" applyFont="1" applyFill="1" applyBorder="1" applyAlignment="1">
      <alignment horizontal="right" wrapText="1"/>
    </xf>
    <xf numFmtId="10" fontId="5" fillId="16" borderId="2" xfId="1" applyNumberFormat="1" applyFont="1" applyFill="1" applyBorder="1" applyAlignment="1">
      <alignment horizontal="right"/>
    </xf>
    <xf numFmtId="164" fontId="4" fillId="16" borderId="2" xfId="1" applyNumberFormat="1" applyFont="1" applyFill="1" applyBorder="1" applyAlignment="1">
      <alignment horizontal="right"/>
    </xf>
    <xf numFmtId="0" fontId="16" fillId="0" borderId="0" xfId="1" applyFont="1"/>
    <xf numFmtId="0" fontId="3" fillId="0" borderId="0" xfId="1"/>
    <xf numFmtId="0" fontId="6" fillId="0" borderId="1" xfId="1" applyFont="1" applyBorder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4" fontId="4" fillId="15" borderId="2" xfId="1" applyNumberFormat="1" applyFont="1" applyFill="1" applyBorder="1" applyAlignment="1">
      <alignment horizontal="right" shrinkToFit="1"/>
    </xf>
    <xf numFmtId="0" fontId="11" fillId="15" borderId="2" xfId="1" applyFont="1" applyFill="1" applyBorder="1" applyAlignment="1">
      <alignment horizontal="center" vertical="top" wrapText="1"/>
    </xf>
    <xf numFmtId="4" fontId="5" fillId="16" borderId="2" xfId="1" applyNumberFormat="1" applyFont="1" applyFill="1" applyBorder="1" applyAlignment="1">
      <alignment wrapText="1"/>
    </xf>
    <xf numFmtId="4" fontId="5" fillId="16" borderId="2" xfId="1" applyNumberFormat="1" applyFont="1" applyFill="1" applyBorder="1" applyAlignment="1">
      <alignment horizontal="right" shrinkToFit="1"/>
    </xf>
    <xf numFmtId="4" fontId="4" fillId="16" borderId="2" xfId="1" applyNumberFormat="1" applyFont="1" applyFill="1" applyBorder="1" applyAlignment="1">
      <alignment horizontal="right"/>
    </xf>
    <xf numFmtId="0" fontId="16" fillId="0" borderId="0" xfId="1" applyFont="1" applyAlignment="1">
      <alignment horizontal="justify"/>
    </xf>
    <xf numFmtId="4" fontId="4" fillId="0" borderId="3" xfId="1" applyNumberFormat="1" applyFont="1" applyFill="1" applyBorder="1" applyAlignment="1">
      <alignment wrapText="1" readingOrder="1"/>
    </xf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vertical="top" wrapText="1" readingOrder="1"/>
    </xf>
    <xf numFmtId="164" fontId="4" fillId="0" borderId="2" xfId="1" applyNumberFormat="1" applyFont="1" applyFill="1" applyBorder="1" applyAlignment="1">
      <alignment horizontal="right"/>
    </xf>
    <xf numFmtId="4" fontId="4" fillId="0" borderId="2" xfId="1" applyNumberFormat="1" applyFont="1" applyFill="1" applyBorder="1" applyAlignment="1">
      <alignment horizontal="right" wrapText="1"/>
    </xf>
    <xf numFmtId="4" fontId="4" fillId="0" borderId="2" xfId="1" applyNumberFormat="1" applyFont="1" applyFill="1" applyBorder="1" applyAlignment="1">
      <alignment horizontal="right" shrinkToFit="1"/>
    </xf>
    <xf numFmtId="0" fontId="3" fillId="0" borderId="0" xfId="1" applyFont="1" applyFill="1"/>
    <xf numFmtId="0" fontId="10" fillId="0" borderId="3" xfId="1" applyFont="1" applyBorder="1" applyAlignment="1">
      <alignment horizontal="center" vertical="center" wrapText="1"/>
    </xf>
    <xf numFmtId="164" fontId="5" fillId="16" borderId="3" xfId="1" applyNumberFormat="1" applyFont="1" applyFill="1" applyBorder="1" applyAlignment="1">
      <alignment horizontal="right"/>
    </xf>
    <xf numFmtId="164" fontId="4" fillId="15" borderId="3" xfId="1" applyNumberFormat="1" applyFont="1" applyFill="1" applyBorder="1" applyAlignment="1">
      <alignment horizontal="right"/>
    </xf>
    <xf numFmtId="0" fontId="3" fillId="0" borderId="0" xfId="1" applyBorder="1"/>
    <xf numFmtId="0" fontId="9" fillId="0" borderId="0" xfId="1" applyFont="1" applyBorder="1" applyAlignment="1">
      <alignment vertical="top"/>
    </xf>
    <xf numFmtId="0" fontId="3" fillId="0" borderId="0" xfId="1" applyFont="1" applyBorder="1" applyAlignment="1">
      <alignment vertical="top"/>
    </xf>
    <xf numFmtId="0" fontId="12" fillId="0" borderId="0" xfId="1" applyFont="1" applyBorder="1"/>
    <xf numFmtId="0" fontId="13" fillId="0" borderId="0" xfId="1" applyFont="1" applyBorder="1"/>
    <xf numFmtId="0" fontId="3" fillId="15" borderId="0" xfId="1" applyFont="1" applyFill="1" applyBorder="1"/>
    <xf numFmtId="0" fontId="4" fillId="15" borderId="0" xfId="1" applyFont="1" applyFill="1" applyBorder="1"/>
    <xf numFmtId="0" fontId="3" fillId="0" borderId="0" xfId="1" applyFont="1" applyFill="1" applyBorder="1"/>
    <xf numFmtId="0" fontId="13" fillId="0" borderId="0" xfId="1" applyFont="1" applyBorder="1" applyAlignment="1">
      <alignment vertical="center"/>
    </xf>
    <xf numFmtId="0" fontId="11" fillId="0" borderId="0" xfId="1" applyFont="1" applyBorder="1"/>
    <xf numFmtId="4" fontId="5" fillId="16" borderId="5" xfId="1" applyNumberFormat="1" applyFont="1" applyFill="1" applyBorder="1" applyAlignment="1">
      <alignment horizontal="right" shrinkToFit="1"/>
    </xf>
    <xf numFmtId="4" fontId="4" fillId="0" borderId="2" xfId="0" applyNumberFormat="1" applyFont="1" applyBorder="1"/>
    <xf numFmtId="4" fontId="4" fillId="0" borderId="2" xfId="0" applyNumberFormat="1" applyFont="1" applyFill="1" applyBorder="1"/>
    <xf numFmtId="4" fontId="4" fillId="15" borderId="2" xfId="0" applyNumberFormat="1" applyFont="1" applyFill="1" applyBorder="1"/>
    <xf numFmtId="0" fontId="5" fillId="0" borderId="2" xfId="1" applyFont="1" applyBorder="1" applyAlignment="1">
      <alignment vertical="center"/>
    </xf>
    <xf numFmtId="0" fontId="4" fillId="0" borderId="2" xfId="1" applyFont="1" applyBorder="1"/>
    <xf numFmtId="0" fontId="21" fillId="0" borderId="0" xfId="1" applyFont="1" applyBorder="1" applyAlignment="1">
      <alignment horizontal="left"/>
    </xf>
    <xf numFmtId="0" fontId="21" fillId="0" borderId="0" xfId="1" applyFont="1" applyAlignment="1">
      <alignment horizontal="left"/>
    </xf>
    <xf numFmtId="0" fontId="5" fillId="8" borderId="3" xfId="1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12" borderId="3" xfId="1" applyFont="1" applyFill="1" applyBorder="1" applyAlignment="1">
      <alignment horizontal="center" vertical="top" wrapText="1"/>
    </xf>
    <xf numFmtId="0" fontId="5" fillId="12" borderId="4" xfId="1" applyFont="1" applyFill="1" applyBorder="1" applyAlignment="1">
      <alignment horizontal="center" vertical="top" wrapText="1"/>
    </xf>
    <xf numFmtId="0" fontId="5" fillId="12" borderId="5" xfId="1" applyFont="1" applyFill="1" applyBorder="1" applyAlignment="1">
      <alignment horizontal="center" vertical="top" wrapText="1"/>
    </xf>
    <xf numFmtId="0" fontId="5" fillId="12" borderId="3" xfId="1" applyFont="1" applyFill="1" applyBorder="1" applyAlignment="1">
      <alignment horizontal="center" vertical="center" wrapText="1"/>
    </xf>
    <xf numFmtId="0" fontId="5" fillId="12" borderId="4" xfId="1" applyFont="1" applyFill="1" applyBorder="1" applyAlignment="1">
      <alignment horizontal="center" vertical="center" wrapText="1"/>
    </xf>
    <xf numFmtId="0" fontId="5" fillId="12" borderId="5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top" wrapText="1"/>
    </xf>
    <xf numFmtId="0" fontId="5" fillId="11" borderId="4" xfId="1" applyFont="1" applyFill="1" applyBorder="1" applyAlignment="1">
      <alignment horizontal="center" vertical="top" wrapText="1"/>
    </xf>
    <xf numFmtId="0" fontId="5" fillId="11" borderId="5" xfId="1" applyFont="1" applyFill="1" applyBorder="1" applyAlignment="1">
      <alignment horizontal="center" vertical="top" wrapText="1"/>
    </xf>
    <xf numFmtId="0" fontId="5" fillId="4" borderId="3" xfId="1" applyFont="1" applyFill="1" applyBorder="1" applyAlignment="1">
      <alignment horizontal="center" vertical="top" wrapText="1"/>
    </xf>
    <xf numFmtId="0" fontId="5" fillId="4" borderId="4" xfId="1" applyFont="1" applyFill="1" applyBorder="1" applyAlignment="1">
      <alignment horizontal="center" vertical="top" wrapText="1"/>
    </xf>
    <xf numFmtId="0" fontId="5" fillId="4" borderId="5" xfId="1" applyFont="1" applyFill="1" applyBorder="1" applyAlignment="1">
      <alignment horizontal="center" vertical="top" wrapText="1"/>
    </xf>
    <xf numFmtId="0" fontId="5" fillId="13" borderId="3" xfId="1" applyFont="1" applyFill="1" applyBorder="1" applyAlignment="1">
      <alignment horizontal="center" vertical="center" wrapText="1"/>
    </xf>
    <xf numFmtId="0" fontId="5" fillId="13" borderId="4" xfId="1" applyFont="1" applyFill="1" applyBorder="1" applyAlignment="1">
      <alignment horizontal="center" vertical="center" wrapText="1"/>
    </xf>
    <xf numFmtId="0" fontId="5" fillId="13" borderId="5" xfId="1" applyFont="1" applyFill="1" applyBorder="1" applyAlignment="1">
      <alignment horizontal="center" vertical="center" wrapText="1"/>
    </xf>
    <xf numFmtId="0" fontId="5" fillId="14" borderId="3" xfId="1" applyFont="1" applyFill="1" applyBorder="1" applyAlignment="1">
      <alignment horizontal="center" vertical="top" wrapText="1"/>
    </xf>
    <xf numFmtId="0" fontId="5" fillId="14" borderId="4" xfId="1" applyFont="1" applyFill="1" applyBorder="1" applyAlignment="1">
      <alignment horizontal="center" vertical="top" wrapText="1"/>
    </xf>
    <xf numFmtId="0" fontId="5" fillId="14" borderId="5" xfId="1" applyFont="1" applyFill="1" applyBorder="1" applyAlignment="1">
      <alignment horizontal="center" vertical="top" wrapText="1"/>
    </xf>
    <xf numFmtId="0" fontId="5" fillId="20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17" borderId="3" xfId="1" applyFont="1" applyFill="1" applyBorder="1" applyAlignment="1">
      <alignment horizontal="center" vertical="center" wrapText="1"/>
    </xf>
    <xf numFmtId="0" fontId="5" fillId="17" borderId="4" xfId="1" applyFont="1" applyFill="1" applyBorder="1" applyAlignment="1">
      <alignment horizontal="center" vertical="center" wrapText="1"/>
    </xf>
    <xf numFmtId="0" fontId="5" fillId="17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0" fontId="5" fillId="6" borderId="5" xfId="1" applyFont="1" applyFill="1" applyBorder="1" applyAlignment="1">
      <alignment horizontal="center" vertical="top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9" borderId="3" xfId="1" applyFont="1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 wrapText="1"/>
    </xf>
    <xf numFmtId="0" fontId="5" fillId="9" borderId="5" xfId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0" borderId="4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center" wrapText="1"/>
    </xf>
    <xf numFmtId="0" fontId="5" fillId="11" borderId="4" xfId="1" applyFont="1" applyFill="1" applyBorder="1" applyAlignment="1">
      <alignment horizontal="center" vertical="center" wrapText="1"/>
    </xf>
    <xf numFmtId="0" fontId="5" fillId="11" borderId="5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wrapText="1"/>
    </xf>
    <xf numFmtId="0" fontId="5" fillId="16" borderId="2" xfId="1" applyFont="1" applyFill="1" applyBorder="1" applyAlignment="1">
      <alignment horizontal="justify" vertical="center" wrapText="1"/>
    </xf>
    <xf numFmtId="0" fontId="5" fillId="16" borderId="2" xfId="1" applyFont="1" applyFill="1" applyBorder="1"/>
  </cellXfs>
  <cellStyles count="8">
    <cellStyle name="20% — акцент4 2" xfId="4"/>
    <cellStyle name="20% — акцент4 2 2" xfId="6"/>
    <cellStyle name="20% — акцент5 2" xfId="5"/>
    <cellStyle name="20% — акцент5 2 2" xfId="7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99FFCC"/>
      <color rgb="FF9900FF"/>
      <color rgb="FFFFCCFF"/>
      <color rgb="FF9AB8D8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EN154"/>
  <sheetViews>
    <sheetView tabSelected="1" topLeftCell="A3" zoomScale="85" zoomScaleNormal="85" workbookViewId="0">
      <pane xSplit="2" ySplit="2" topLeftCell="C5" activePane="bottomRight" state="frozen"/>
      <selection activeCell="A3" sqref="A3"/>
      <selection pane="topRight" activeCell="C3" sqref="C3"/>
      <selection pane="bottomLeft" activeCell="A5" sqref="A5"/>
      <selection pane="bottomRight" activeCell="B3" sqref="B3"/>
    </sheetView>
  </sheetViews>
  <sheetFormatPr defaultColWidth="9.140625" defaultRowHeight="12.75" outlineLevelRow="1" outlineLevelCol="1" x14ac:dyDescent="0.2"/>
  <cols>
    <col min="1" max="1" width="6.140625" style="2" customWidth="1"/>
    <col min="2" max="2" width="45.28515625" style="2" customWidth="1"/>
    <col min="3" max="3" width="17.7109375" style="2" customWidth="1"/>
    <col min="4" max="5" width="16.7109375" style="2" customWidth="1"/>
    <col min="6" max="7" width="12.7109375" style="2" customWidth="1"/>
    <col min="8" max="8" width="19.7109375" style="2" customWidth="1"/>
    <col min="9" max="9" width="17.5703125" style="2" customWidth="1"/>
    <col min="10" max="10" width="17" style="2" customWidth="1"/>
    <col min="11" max="11" width="12.7109375" style="2" customWidth="1"/>
    <col min="12" max="12" width="15.28515625" style="2" customWidth="1"/>
    <col min="13" max="13" width="18.28515625" style="2" customWidth="1"/>
    <col min="14" max="14" width="18" style="2" customWidth="1"/>
    <col min="15" max="15" width="18" style="33" customWidth="1"/>
    <col min="16" max="17" width="12.7109375" style="2" customWidth="1"/>
    <col min="18" max="18" width="18.28515625" style="33" customWidth="1"/>
    <col min="19" max="19" width="18" style="33" customWidth="1"/>
    <col min="20" max="20" width="17.28515625" style="33" customWidth="1"/>
    <col min="21" max="22" width="14.140625" style="2" customWidth="1"/>
    <col min="23" max="23" width="18.28515625" style="33" customWidth="1"/>
    <col min="24" max="24" width="18" style="33" customWidth="1"/>
    <col min="25" max="25" width="15.5703125" style="33" customWidth="1"/>
    <col min="26" max="27" width="15.5703125" style="2" customWidth="1"/>
    <col min="28" max="28" width="18.28515625" style="33" customWidth="1"/>
    <col min="29" max="29" width="18" style="33" customWidth="1"/>
    <col min="30" max="30" width="15.7109375" style="33" customWidth="1"/>
    <col min="31" max="32" width="12.7109375" style="2" customWidth="1"/>
    <col min="33" max="33" width="18.28515625" style="33" customWidth="1"/>
    <col min="34" max="34" width="18" style="33" customWidth="1"/>
    <col min="35" max="35" width="16.42578125" style="33" customWidth="1"/>
    <col min="36" max="37" width="12.7109375" style="2" customWidth="1"/>
    <col min="38" max="38" width="18.28515625" style="33" customWidth="1"/>
    <col min="39" max="39" width="18" style="33" customWidth="1"/>
    <col min="40" max="40" width="15.85546875" style="33" customWidth="1"/>
    <col min="41" max="41" width="12.7109375" style="2" customWidth="1"/>
    <col min="42" max="42" width="14.140625" style="2" customWidth="1"/>
    <col min="43" max="43" width="18.140625" style="33" customWidth="1"/>
    <col min="44" max="44" width="19" style="33" customWidth="1"/>
    <col min="45" max="45" width="17" style="33" customWidth="1"/>
    <col min="46" max="47" width="12.7109375" style="32" customWidth="1"/>
    <col min="48" max="48" width="18.28515625" style="33" customWidth="1"/>
    <col min="49" max="49" width="18" style="33" customWidth="1"/>
    <col min="50" max="50" width="16.7109375" style="33" customWidth="1"/>
    <col min="51" max="52" width="12.7109375" style="2" customWidth="1"/>
    <col min="53" max="53" width="18.28515625" style="33" customWidth="1"/>
    <col min="54" max="54" width="18" style="33" customWidth="1"/>
    <col min="55" max="55" width="15.85546875" style="33" customWidth="1"/>
    <col min="56" max="57" width="12.7109375" style="2" customWidth="1"/>
    <col min="58" max="58" width="18.28515625" style="33" customWidth="1"/>
    <col min="59" max="59" width="18" style="33" customWidth="1"/>
    <col min="60" max="60" width="16.7109375" style="33" customWidth="1"/>
    <col min="61" max="62" width="12.7109375" style="2" customWidth="1"/>
    <col min="63" max="63" width="18.28515625" style="33" customWidth="1"/>
    <col min="64" max="64" width="18" style="33" customWidth="1"/>
    <col min="65" max="65" width="13.7109375" style="33" customWidth="1"/>
    <col min="66" max="67" width="12.7109375" style="2" customWidth="1"/>
    <col min="68" max="68" width="18.28515625" style="33" customWidth="1"/>
    <col min="69" max="69" width="18" style="33" customWidth="1"/>
    <col min="70" max="70" width="15.140625" style="33" customWidth="1"/>
    <col min="71" max="72" width="12.7109375" style="2" customWidth="1"/>
    <col min="73" max="73" width="18.28515625" style="33" customWidth="1"/>
    <col min="74" max="74" width="18" style="33" customWidth="1"/>
    <col min="75" max="75" width="15.42578125" style="33" customWidth="1"/>
    <col min="76" max="77" width="12.7109375" style="2" customWidth="1"/>
    <col min="78" max="78" width="18.28515625" style="33" customWidth="1"/>
    <col min="79" max="79" width="18" style="33" customWidth="1"/>
    <col min="80" max="80" width="14.7109375" style="33" customWidth="1"/>
    <col min="81" max="82" width="12.7109375" style="2" customWidth="1"/>
    <col min="83" max="83" width="15.5703125" style="32" customWidth="1"/>
    <col min="84" max="85" width="15.85546875" style="32" customWidth="1"/>
    <col min="86" max="87" width="12.7109375" style="2" customWidth="1"/>
    <col min="88" max="88" width="18.28515625" style="33" customWidth="1"/>
    <col min="89" max="89" width="18" style="33" customWidth="1"/>
    <col min="90" max="90" width="15.85546875" style="33" customWidth="1"/>
    <col min="91" max="92" width="12.7109375" style="2" customWidth="1"/>
    <col min="93" max="93" width="18.28515625" style="33" customWidth="1"/>
    <col min="94" max="94" width="18" style="33" customWidth="1"/>
    <col min="95" max="95" width="14.85546875" style="33" customWidth="1"/>
    <col min="96" max="97" width="12.7109375" style="2" customWidth="1"/>
    <col min="98" max="98" width="18.28515625" style="33" customWidth="1"/>
    <col min="99" max="99" width="18" style="33" customWidth="1"/>
    <col min="100" max="100" width="14.85546875" style="33" customWidth="1"/>
    <col min="101" max="102" width="12.7109375" style="2" customWidth="1"/>
    <col min="103" max="103" width="18.28515625" style="33" customWidth="1"/>
    <col min="104" max="104" width="18" style="33" customWidth="1"/>
    <col min="105" max="105" width="14.7109375" style="33" customWidth="1"/>
    <col min="106" max="107" width="12.7109375" style="2" customWidth="1"/>
    <col min="108" max="108" width="18.28515625" style="33" customWidth="1"/>
    <col min="109" max="109" width="18" style="33" customWidth="1"/>
    <col min="110" max="110" width="11.85546875" style="33" customWidth="1"/>
    <col min="111" max="112" width="14.28515625" style="2" customWidth="1"/>
    <col min="113" max="113" width="18" style="33" customWidth="1"/>
    <col min="114" max="114" width="14.7109375" style="33" customWidth="1"/>
    <col min="115" max="115" width="14.28515625" style="2" customWidth="1"/>
    <col min="116" max="116" width="18.28515625" style="33" customWidth="1"/>
    <col min="117" max="117" width="18" style="33" customWidth="1"/>
    <col min="118" max="118" width="14.140625" style="33" customWidth="1"/>
    <col min="119" max="120" width="12.7109375" style="2" customWidth="1"/>
    <col min="121" max="121" width="18.28515625" style="33" customWidth="1"/>
    <col min="122" max="123" width="14.7109375" style="33" customWidth="1" outlineLevel="1"/>
    <col min="124" max="125" width="12.7109375" style="33" customWidth="1" outlineLevel="1"/>
    <col min="126" max="144" width="9.140625" style="52"/>
    <col min="145" max="16384" width="9.140625" style="2"/>
  </cols>
  <sheetData>
    <row r="1" spans="1:144" x14ac:dyDescent="0.2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W1" s="1"/>
      <c r="X1" s="1"/>
      <c r="Y1" s="1"/>
      <c r="AB1" s="1"/>
      <c r="AC1" s="1"/>
      <c r="AD1" s="1"/>
      <c r="AG1" s="1"/>
      <c r="AH1" s="1"/>
      <c r="AI1" s="1"/>
      <c r="AL1" s="1"/>
      <c r="AM1" s="1"/>
      <c r="AN1" s="1"/>
      <c r="AV1" s="1"/>
      <c r="AW1" s="1"/>
      <c r="AX1" s="1"/>
      <c r="BA1" s="1"/>
      <c r="BB1" s="1"/>
      <c r="BC1" s="1"/>
      <c r="BF1" s="1"/>
      <c r="BG1" s="1"/>
      <c r="BH1" s="1"/>
      <c r="BK1" s="1"/>
      <c r="BL1" s="1"/>
      <c r="BM1" s="1"/>
      <c r="BP1" s="1"/>
      <c r="BQ1" s="1"/>
      <c r="BR1" s="1"/>
      <c r="BU1" s="1"/>
      <c r="BV1" s="1"/>
      <c r="BW1" s="1"/>
      <c r="BZ1" s="1"/>
      <c r="CA1" s="1"/>
      <c r="CB1" s="1"/>
      <c r="CE1" s="41"/>
      <c r="CF1" s="41"/>
      <c r="CG1" s="41"/>
      <c r="CJ1" s="1"/>
      <c r="CK1" s="1"/>
      <c r="CL1" s="1"/>
      <c r="CO1" s="1"/>
      <c r="CP1" s="1"/>
      <c r="CQ1" s="1"/>
      <c r="CT1" s="1"/>
      <c r="CU1" s="1"/>
      <c r="CV1" s="1"/>
      <c r="CY1" s="1"/>
      <c r="CZ1" s="1"/>
      <c r="DA1" s="1"/>
      <c r="DD1" s="1"/>
      <c r="DE1" s="1"/>
      <c r="DF1" s="1"/>
      <c r="DI1" s="1"/>
      <c r="DJ1" s="1"/>
      <c r="DL1" s="1"/>
      <c r="DM1" s="1"/>
      <c r="DN1" s="1"/>
      <c r="DQ1" s="1"/>
      <c r="DR1" s="1"/>
      <c r="DS1" s="1"/>
    </row>
    <row r="2" spans="1:144" ht="26.25" customHeight="1" x14ac:dyDescent="0.2">
      <c r="A2" s="3"/>
      <c r="B2" s="3"/>
      <c r="C2" s="3"/>
      <c r="D2" s="3"/>
      <c r="E2" s="3"/>
      <c r="F2" s="3"/>
      <c r="G2" s="12" t="s">
        <v>175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3"/>
      <c r="AK2" s="3"/>
      <c r="AL2" s="4"/>
      <c r="AM2" s="4"/>
      <c r="AN2" s="4"/>
      <c r="AO2" s="3"/>
      <c r="AP2" s="3"/>
      <c r="AQ2" s="34"/>
      <c r="AR2" s="34"/>
      <c r="AS2" s="34"/>
      <c r="AT2" s="3"/>
      <c r="AU2" s="3"/>
      <c r="AV2" s="4"/>
      <c r="AW2" s="4"/>
      <c r="AX2" s="4"/>
      <c r="AY2" s="3"/>
      <c r="AZ2" s="3"/>
      <c r="BA2" s="4"/>
      <c r="BB2" s="4"/>
      <c r="BC2" s="4"/>
      <c r="BD2" s="3"/>
      <c r="BE2" s="3"/>
      <c r="BF2" s="4"/>
      <c r="BG2" s="4"/>
      <c r="BH2" s="4"/>
      <c r="BI2" s="3"/>
      <c r="BJ2" s="3"/>
      <c r="BK2" s="4"/>
      <c r="BL2" s="4"/>
      <c r="BM2" s="4"/>
      <c r="BN2" s="3"/>
      <c r="BO2" s="3"/>
      <c r="BP2" s="4"/>
      <c r="BQ2" s="4"/>
      <c r="BR2" s="4"/>
      <c r="BS2" s="3"/>
      <c r="BT2" s="3"/>
      <c r="BU2" s="4"/>
      <c r="BV2" s="4"/>
      <c r="BW2" s="4"/>
      <c r="BX2" s="3"/>
      <c r="BY2" s="3"/>
      <c r="BZ2" s="4"/>
      <c r="CA2" s="4"/>
      <c r="CB2" s="4"/>
      <c r="CC2" s="3"/>
      <c r="CD2" s="3"/>
      <c r="CE2" s="4"/>
      <c r="CF2" s="4"/>
      <c r="CG2" s="4"/>
      <c r="CH2" s="3"/>
      <c r="CI2" s="3"/>
      <c r="CJ2" s="4"/>
      <c r="CK2" s="4"/>
      <c r="CL2" s="4"/>
      <c r="CM2" s="3"/>
      <c r="CN2" s="3"/>
      <c r="CO2" s="4"/>
      <c r="CP2" s="4"/>
      <c r="CQ2" s="4"/>
      <c r="CR2" s="3"/>
      <c r="CS2" s="3"/>
      <c r="CT2" s="4"/>
      <c r="CU2" s="4"/>
      <c r="CV2" s="4"/>
      <c r="CW2" s="3"/>
      <c r="CX2" s="3"/>
      <c r="CY2" s="4"/>
      <c r="CZ2" s="4"/>
      <c r="DA2" s="4"/>
      <c r="DB2" s="3"/>
      <c r="DC2" s="3"/>
      <c r="DD2" s="4"/>
      <c r="DE2" s="4"/>
      <c r="DF2" s="4"/>
      <c r="DG2" s="3"/>
      <c r="DH2" s="3"/>
      <c r="DI2" s="4"/>
      <c r="DJ2" s="4"/>
      <c r="DK2" s="3"/>
      <c r="DL2" s="4"/>
      <c r="DM2" s="4"/>
      <c r="DN2" s="4"/>
      <c r="DO2" s="3"/>
      <c r="DP2" s="3"/>
      <c r="DQ2" s="4"/>
      <c r="DR2" s="4"/>
      <c r="DS2" s="4"/>
      <c r="DT2" s="34"/>
      <c r="DU2" s="34"/>
    </row>
    <row r="3" spans="1:144" s="11" customFormat="1" ht="83.25" customHeight="1" x14ac:dyDescent="0.2">
      <c r="A3" s="10"/>
      <c r="B3" s="10"/>
      <c r="C3" s="95" t="s">
        <v>115</v>
      </c>
      <c r="D3" s="96"/>
      <c r="E3" s="96"/>
      <c r="F3" s="96"/>
      <c r="G3" s="96"/>
      <c r="H3" s="73" t="s">
        <v>116</v>
      </c>
      <c r="I3" s="74"/>
      <c r="J3" s="74"/>
      <c r="K3" s="74"/>
      <c r="L3" s="75"/>
      <c r="M3" s="97" t="s">
        <v>148</v>
      </c>
      <c r="N3" s="98"/>
      <c r="O3" s="98"/>
      <c r="P3" s="98"/>
      <c r="Q3" s="99"/>
      <c r="R3" s="100" t="s">
        <v>149</v>
      </c>
      <c r="S3" s="101"/>
      <c r="T3" s="101"/>
      <c r="U3" s="101"/>
      <c r="V3" s="102"/>
      <c r="W3" s="106" t="s">
        <v>150</v>
      </c>
      <c r="X3" s="107"/>
      <c r="Y3" s="107"/>
      <c r="Z3" s="107"/>
      <c r="AA3" s="108"/>
      <c r="AB3" s="109" t="s">
        <v>151</v>
      </c>
      <c r="AC3" s="110"/>
      <c r="AD3" s="110"/>
      <c r="AE3" s="110"/>
      <c r="AF3" s="111"/>
      <c r="AG3" s="120" t="s">
        <v>152</v>
      </c>
      <c r="AH3" s="121"/>
      <c r="AI3" s="121"/>
      <c r="AJ3" s="121"/>
      <c r="AK3" s="122"/>
      <c r="AL3" s="70" t="s">
        <v>153</v>
      </c>
      <c r="AM3" s="71"/>
      <c r="AN3" s="71"/>
      <c r="AO3" s="71"/>
      <c r="AP3" s="72"/>
      <c r="AQ3" s="73" t="s">
        <v>117</v>
      </c>
      <c r="AR3" s="74"/>
      <c r="AS3" s="74"/>
      <c r="AT3" s="74"/>
      <c r="AU3" s="75"/>
      <c r="AV3" s="112" t="s">
        <v>154</v>
      </c>
      <c r="AW3" s="113"/>
      <c r="AX3" s="113"/>
      <c r="AY3" s="113"/>
      <c r="AZ3" s="114"/>
      <c r="BA3" s="115" t="s">
        <v>155</v>
      </c>
      <c r="BB3" s="116"/>
      <c r="BC3" s="116"/>
      <c r="BD3" s="116"/>
      <c r="BE3" s="116"/>
      <c r="BF3" s="117" t="s">
        <v>156</v>
      </c>
      <c r="BG3" s="118"/>
      <c r="BH3" s="118"/>
      <c r="BI3" s="118"/>
      <c r="BJ3" s="119"/>
      <c r="BK3" s="79" t="s">
        <v>118</v>
      </c>
      <c r="BL3" s="80"/>
      <c r="BM3" s="80"/>
      <c r="BN3" s="80"/>
      <c r="BO3" s="81"/>
      <c r="BP3" s="85" t="s">
        <v>157</v>
      </c>
      <c r="BQ3" s="86"/>
      <c r="BR3" s="86"/>
      <c r="BS3" s="86"/>
      <c r="BT3" s="87"/>
      <c r="BU3" s="88" t="s">
        <v>158</v>
      </c>
      <c r="BV3" s="89"/>
      <c r="BW3" s="89"/>
      <c r="BX3" s="89"/>
      <c r="BY3" s="90"/>
      <c r="BZ3" s="91" t="s">
        <v>159</v>
      </c>
      <c r="CA3" s="92"/>
      <c r="CB3" s="92"/>
      <c r="CC3" s="92"/>
      <c r="CD3" s="93"/>
      <c r="CE3" s="82" t="s">
        <v>160</v>
      </c>
      <c r="CF3" s="83"/>
      <c r="CG3" s="83"/>
      <c r="CH3" s="83"/>
      <c r="CI3" s="84"/>
      <c r="CJ3" s="76" t="s">
        <v>161</v>
      </c>
      <c r="CK3" s="77"/>
      <c r="CL3" s="77"/>
      <c r="CM3" s="77"/>
      <c r="CN3" s="78"/>
      <c r="CO3" s="76" t="s">
        <v>163</v>
      </c>
      <c r="CP3" s="77"/>
      <c r="CQ3" s="77"/>
      <c r="CR3" s="77"/>
      <c r="CS3" s="78"/>
      <c r="CT3" s="103" t="s">
        <v>162</v>
      </c>
      <c r="CU3" s="104"/>
      <c r="CV3" s="104"/>
      <c r="CW3" s="104"/>
      <c r="CX3" s="105"/>
      <c r="CY3" s="70" t="s">
        <v>164</v>
      </c>
      <c r="CZ3" s="71"/>
      <c r="DA3" s="71"/>
      <c r="DB3" s="71"/>
      <c r="DC3" s="72"/>
      <c r="DD3" s="120" t="s">
        <v>165</v>
      </c>
      <c r="DE3" s="121"/>
      <c r="DF3" s="121"/>
      <c r="DG3" s="121"/>
      <c r="DH3" s="122"/>
      <c r="DI3" s="97" t="s">
        <v>166</v>
      </c>
      <c r="DJ3" s="98"/>
      <c r="DK3" s="99"/>
      <c r="DL3" s="123" t="s">
        <v>167</v>
      </c>
      <c r="DM3" s="123"/>
      <c r="DN3" s="123"/>
      <c r="DO3" s="123"/>
      <c r="DP3" s="70"/>
      <c r="DQ3" s="94" t="s">
        <v>168</v>
      </c>
      <c r="DR3" s="94"/>
      <c r="DS3" s="94"/>
      <c r="DT3" s="94"/>
      <c r="DU3" s="94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</row>
    <row r="4" spans="1:144" s="18" customFormat="1" ht="90" x14ac:dyDescent="0.2">
      <c r="A4" s="10"/>
      <c r="B4" s="17" t="s">
        <v>119</v>
      </c>
      <c r="C4" s="37" t="s">
        <v>169</v>
      </c>
      <c r="D4" s="37" t="s">
        <v>170</v>
      </c>
      <c r="E4" s="37" t="s">
        <v>171</v>
      </c>
      <c r="F4" s="37" t="s">
        <v>172</v>
      </c>
      <c r="G4" s="37" t="s">
        <v>173</v>
      </c>
      <c r="H4" s="37" t="s">
        <v>169</v>
      </c>
      <c r="I4" s="37" t="s">
        <v>170</v>
      </c>
      <c r="J4" s="37" t="s">
        <v>171</v>
      </c>
      <c r="K4" s="37" t="s">
        <v>172</v>
      </c>
      <c r="L4" s="37" t="s">
        <v>173</v>
      </c>
      <c r="M4" s="37" t="s">
        <v>169</v>
      </c>
      <c r="N4" s="37" t="s">
        <v>170</v>
      </c>
      <c r="O4" s="37" t="s">
        <v>171</v>
      </c>
      <c r="P4" s="37" t="s">
        <v>172</v>
      </c>
      <c r="Q4" s="37" t="s">
        <v>173</v>
      </c>
      <c r="R4" s="37" t="s">
        <v>169</v>
      </c>
      <c r="S4" s="37" t="s">
        <v>170</v>
      </c>
      <c r="T4" s="37" t="s">
        <v>171</v>
      </c>
      <c r="U4" s="37" t="s">
        <v>172</v>
      </c>
      <c r="V4" s="37" t="s">
        <v>173</v>
      </c>
      <c r="W4" s="37" t="s">
        <v>169</v>
      </c>
      <c r="X4" s="37" t="s">
        <v>170</v>
      </c>
      <c r="Y4" s="37" t="s">
        <v>171</v>
      </c>
      <c r="Z4" s="37" t="s">
        <v>172</v>
      </c>
      <c r="AA4" s="37" t="s">
        <v>173</v>
      </c>
      <c r="AB4" s="37" t="s">
        <v>169</v>
      </c>
      <c r="AC4" s="37" t="s">
        <v>170</v>
      </c>
      <c r="AD4" s="37" t="s">
        <v>171</v>
      </c>
      <c r="AE4" s="37" t="s">
        <v>172</v>
      </c>
      <c r="AF4" s="37" t="s">
        <v>173</v>
      </c>
      <c r="AG4" s="37" t="s">
        <v>169</v>
      </c>
      <c r="AH4" s="37" t="s">
        <v>170</v>
      </c>
      <c r="AI4" s="37" t="s">
        <v>171</v>
      </c>
      <c r="AJ4" s="37" t="s">
        <v>172</v>
      </c>
      <c r="AK4" s="37" t="s">
        <v>173</v>
      </c>
      <c r="AL4" s="37" t="s">
        <v>169</v>
      </c>
      <c r="AM4" s="37" t="s">
        <v>170</v>
      </c>
      <c r="AN4" s="37" t="s">
        <v>171</v>
      </c>
      <c r="AO4" s="37" t="s">
        <v>172</v>
      </c>
      <c r="AP4" s="37" t="s">
        <v>173</v>
      </c>
      <c r="AQ4" s="37" t="s">
        <v>169</v>
      </c>
      <c r="AR4" s="37" t="s">
        <v>170</v>
      </c>
      <c r="AS4" s="37" t="s">
        <v>171</v>
      </c>
      <c r="AT4" s="37" t="s">
        <v>172</v>
      </c>
      <c r="AU4" s="37" t="s">
        <v>173</v>
      </c>
      <c r="AV4" s="37" t="s">
        <v>169</v>
      </c>
      <c r="AW4" s="37" t="s">
        <v>170</v>
      </c>
      <c r="AX4" s="37" t="s">
        <v>171</v>
      </c>
      <c r="AY4" s="37" t="s">
        <v>172</v>
      </c>
      <c r="AZ4" s="37" t="s">
        <v>173</v>
      </c>
      <c r="BA4" s="37" t="s">
        <v>169</v>
      </c>
      <c r="BB4" s="37" t="s">
        <v>170</v>
      </c>
      <c r="BC4" s="37" t="s">
        <v>171</v>
      </c>
      <c r="BD4" s="37" t="s">
        <v>172</v>
      </c>
      <c r="BE4" s="37" t="s">
        <v>173</v>
      </c>
      <c r="BF4" s="37" t="s">
        <v>169</v>
      </c>
      <c r="BG4" s="37" t="s">
        <v>170</v>
      </c>
      <c r="BH4" s="37" t="s">
        <v>171</v>
      </c>
      <c r="BI4" s="37" t="s">
        <v>172</v>
      </c>
      <c r="BJ4" s="37" t="s">
        <v>173</v>
      </c>
      <c r="BK4" s="37" t="s">
        <v>169</v>
      </c>
      <c r="BL4" s="37" t="s">
        <v>170</v>
      </c>
      <c r="BM4" s="37" t="s">
        <v>171</v>
      </c>
      <c r="BN4" s="37" t="s">
        <v>172</v>
      </c>
      <c r="BO4" s="37" t="s">
        <v>173</v>
      </c>
      <c r="BP4" s="37" t="s">
        <v>169</v>
      </c>
      <c r="BQ4" s="37" t="s">
        <v>170</v>
      </c>
      <c r="BR4" s="37" t="s">
        <v>171</v>
      </c>
      <c r="BS4" s="37" t="s">
        <v>172</v>
      </c>
      <c r="BT4" s="37" t="s">
        <v>173</v>
      </c>
      <c r="BU4" s="37" t="s">
        <v>169</v>
      </c>
      <c r="BV4" s="37" t="s">
        <v>170</v>
      </c>
      <c r="BW4" s="37" t="s">
        <v>171</v>
      </c>
      <c r="BX4" s="37" t="s">
        <v>172</v>
      </c>
      <c r="BY4" s="37" t="s">
        <v>173</v>
      </c>
      <c r="BZ4" s="37" t="s">
        <v>169</v>
      </c>
      <c r="CA4" s="37" t="s">
        <v>170</v>
      </c>
      <c r="CB4" s="37" t="s">
        <v>171</v>
      </c>
      <c r="CC4" s="37" t="s">
        <v>172</v>
      </c>
      <c r="CD4" s="37" t="s">
        <v>173</v>
      </c>
      <c r="CE4" s="37" t="s">
        <v>169</v>
      </c>
      <c r="CF4" s="37" t="s">
        <v>170</v>
      </c>
      <c r="CG4" s="37" t="s">
        <v>171</v>
      </c>
      <c r="CH4" s="37" t="s">
        <v>172</v>
      </c>
      <c r="CI4" s="37" t="s">
        <v>173</v>
      </c>
      <c r="CJ4" s="37" t="s">
        <v>169</v>
      </c>
      <c r="CK4" s="37" t="s">
        <v>170</v>
      </c>
      <c r="CL4" s="37" t="s">
        <v>171</v>
      </c>
      <c r="CM4" s="37" t="s">
        <v>172</v>
      </c>
      <c r="CN4" s="37" t="s">
        <v>173</v>
      </c>
      <c r="CO4" s="37" t="s">
        <v>169</v>
      </c>
      <c r="CP4" s="37" t="s">
        <v>170</v>
      </c>
      <c r="CQ4" s="37" t="s">
        <v>171</v>
      </c>
      <c r="CR4" s="37" t="s">
        <v>172</v>
      </c>
      <c r="CS4" s="37" t="s">
        <v>173</v>
      </c>
      <c r="CT4" s="37" t="s">
        <v>169</v>
      </c>
      <c r="CU4" s="37" t="s">
        <v>170</v>
      </c>
      <c r="CV4" s="37" t="s">
        <v>171</v>
      </c>
      <c r="CW4" s="37" t="s">
        <v>172</v>
      </c>
      <c r="CX4" s="37" t="s">
        <v>173</v>
      </c>
      <c r="CY4" s="37" t="s">
        <v>169</v>
      </c>
      <c r="CZ4" s="37" t="s">
        <v>170</v>
      </c>
      <c r="DA4" s="37" t="s">
        <v>171</v>
      </c>
      <c r="DB4" s="37" t="s">
        <v>172</v>
      </c>
      <c r="DC4" s="37" t="s">
        <v>173</v>
      </c>
      <c r="DD4" s="37" t="s">
        <v>169</v>
      </c>
      <c r="DE4" s="37" t="s">
        <v>170</v>
      </c>
      <c r="DF4" s="37" t="s">
        <v>171</v>
      </c>
      <c r="DG4" s="37" t="s">
        <v>172</v>
      </c>
      <c r="DH4" s="37" t="s">
        <v>173</v>
      </c>
      <c r="DI4" s="37" t="s">
        <v>170</v>
      </c>
      <c r="DJ4" s="37" t="s">
        <v>171</v>
      </c>
      <c r="DK4" s="37" t="s">
        <v>174</v>
      </c>
      <c r="DL4" s="37" t="s">
        <v>169</v>
      </c>
      <c r="DM4" s="37" t="s">
        <v>170</v>
      </c>
      <c r="DN4" s="37" t="s">
        <v>171</v>
      </c>
      <c r="DO4" s="37" t="s">
        <v>172</v>
      </c>
      <c r="DP4" s="37" t="s">
        <v>173</v>
      </c>
      <c r="DQ4" s="37" t="s">
        <v>169</v>
      </c>
      <c r="DR4" s="37" t="s">
        <v>170</v>
      </c>
      <c r="DS4" s="37" t="s">
        <v>171</v>
      </c>
      <c r="DT4" s="37" t="s">
        <v>172</v>
      </c>
      <c r="DU4" s="37" t="s">
        <v>173</v>
      </c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</row>
    <row r="5" spans="1:144" s="6" customFormat="1" ht="18" customHeight="1" x14ac:dyDescent="0.25">
      <c r="A5" s="5" t="s">
        <v>120</v>
      </c>
      <c r="B5" s="5" t="s">
        <v>121</v>
      </c>
      <c r="C5" s="5">
        <v>1</v>
      </c>
      <c r="D5" s="5">
        <f>C5+1</f>
        <v>2</v>
      </c>
      <c r="E5" s="5">
        <f>D5+1</f>
        <v>3</v>
      </c>
      <c r="F5" s="5">
        <f t="shared" ref="F5:AA5" si="0">E5+1</f>
        <v>4</v>
      </c>
      <c r="G5" s="5">
        <f t="shared" si="0"/>
        <v>5</v>
      </c>
      <c r="H5" s="5">
        <f t="shared" si="0"/>
        <v>6</v>
      </c>
      <c r="I5" s="5">
        <f t="shared" si="0"/>
        <v>7</v>
      </c>
      <c r="J5" s="5">
        <f>I5+1</f>
        <v>8</v>
      </c>
      <c r="K5" s="5">
        <f t="shared" si="0"/>
        <v>9</v>
      </c>
      <c r="L5" s="5">
        <f t="shared" si="0"/>
        <v>10</v>
      </c>
      <c r="M5" s="5">
        <f t="shared" si="0"/>
        <v>11</v>
      </c>
      <c r="N5" s="5">
        <f t="shared" si="0"/>
        <v>12</v>
      </c>
      <c r="O5" s="35">
        <f t="shared" si="0"/>
        <v>13</v>
      </c>
      <c r="P5" s="5">
        <f t="shared" si="0"/>
        <v>14</v>
      </c>
      <c r="Q5" s="5">
        <f t="shared" si="0"/>
        <v>15</v>
      </c>
      <c r="R5" s="35">
        <f t="shared" ref="R5" si="1">Q5+1</f>
        <v>16</v>
      </c>
      <c r="S5" s="35">
        <f t="shared" ref="S5" si="2">R5+1</f>
        <v>17</v>
      </c>
      <c r="T5" s="35">
        <f t="shared" ref="T5" si="3">S5+1</f>
        <v>18</v>
      </c>
      <c r="U5" s="5">
        <f t="shared" si="0"/>
        <v>19</v>
      </c>
      <c r="V5" s="5">
        <f t="shared" si="0"/>
        <v>20</v>
      </c>
      <c r="W5" s="35">
        <f t="shared" ref="W5" si="4">V5+1</f>
        <v>21</v>
      </c>
      <c r="X5" s="35">
        <f t="shared" ref="X5" si="5">W5+1</f>
        <v>22</v>
      </c>
      <c r="Y5" s="35">
        <f t="shared" ref="Y5" si="6">X5+1</f>
        <v>23</v>
      </c>
      <c r="Z5" s="5">
        <f t="shared" si="0"/>
        <v>24</v>
      </c>
      <c r="AA5" s="5">
        <f t="shared" si="0"/>
        <v>25</v>
      </c>
      <c r="AB5" s="35">
        <f t="shared" ref="AB5" si="7">AA5+1</f>
        <v>26</v>
      </c>
      <c r="AC5" s="35">
        <f t="shared" ref="AC5" si="8">AB5+1</f>
        <v>27</v>
      </c>
      <c r="AD5" s="35">
        <f t="shared" ref="AD5" si="9">AC5+1</f>
        <v>28</v>
      </c>
      <c r="AE5" s="5">
        <f t="shared" ref="AE5" si="10">AD5+1</f>
        <v>29</v>
      </c>
      <c r="AF5" s="5">
        <f t="shared" ref="AF5" si="11">AE5+1</f>
        <v>30</v>
      </c>
      <c r="AG5" s="35">
        <f t="shared" ref="AG5" si="12">AF5+1</f>
        <v>31</v>
      </c>
      <c r="AH5" s="35">
        <f t="shared" ref="AH5" si="13">AG5+1</f>
        <v>32</v>
      </c>
      <c r="AI5" s="35">
        <f t="shared" ref="AI5" si="14">AH5+1</f>
        <v>33</v>
      </c>
      <c r="AJ5" s="5">
        <f t="shared" ref="AJ5" si="15">AI5+1</f>
        <v>34</v>
      </c>
      <c r="AK5" s="5">
        <f t="shared" ref="AK5" si="16">AJ5+1</f>
        <v>35</v>
      </c>
      <c r="AL5" s="35">
        <f t="shared" ref="AL5" si="17">AK5+1</f>
        <v>36</v>
      </c>
      <c r="AM5" s="35">
        <f t="shared" ref="AM5" si="18">AL5+1</f>
        <v>37</v>
      </c>
      <c r="AN5" s="35">
        <f t="shared" ref="AN5" si="19">AM5+1</f>
        <v>38</v>
      </c>
      <c r="AO5" s="5">
        <f t="shared" ref="AO5" si="20">AN5+1</f>
        <v>39</v>
      </c>
      <c r="AP5" s="5">
        <f t="shared" ref="AP5:AU5" si="21">AO5+1</f>
        <v>40</v>
      </c>
      <c r="AQ5" s="35">
        <f t="shared" si="21"/>
        <v>41</v>
      </c>
      <c r="AR5" s="35">
        <f t="shared" si="21"/>
        <v>42</v>
      </c>
      <c r="AS5" s="35">
        <f>AR5+1</f>
        <v>43</v>
      </c>
      <c r="AT5" s="5">
        <f t="shared" si="21"/>
        <v>44</v>
      </c>
      <c r="AU5" s="5">
        <f t="shared" si="21"/>
        <v>45</v>
      </c>
      <c r="AV5" s="35">
        <f t="shared" ref="AV5" si="22">AU5+1</f>
        <v>46</v>
      </c>
      <c r="AW5" s="35">
        <f t="shared" ref="AW5" si="23">AV5+1</f>
        <v>47</v>
      </c>
      <c r="AX5" s="35">
        <f t="shared" ref="AX5" si="24">AW5+1</f>
        <v>48</v>
      </c>
      <c r="AY5" s="5">
        <f t="shared" ref="AY5" si="25">AX5+1</f>
        <v>49</v>
      </c>
      <c r="AZ5" s="5">
        <f t="shared" ref="AZ5" si="26">AY5+1</f>
        <v>50</v>
      </c>
      <c r="BA5" s="35">
        <f t="shared" ref="BA5" si="27">AZ5+1</f>
        <v>51</v>
      </c>
      <c r="BB5" s="35">
        <f t="shared" ref="BB5" si="28">BA5+1</f>
        <v>52</v>
      </c>
      <c r="BC5" s="35">
        <f t="shared" ref="BC5" si="29">BB5+1</f>
        <v>53</v>
      </c>
      <c r="BD5" s="5">
        <f t="shared" ref="BD5" si="30">BC5+1</f>
        <v>54</v>
      </c>
      <c r="BE5" s="5">
        <f t="shared" ref="BE5" si="31">BD5+1</f>
        <v>55</v>
      </c>
      <c r="BF5" s="35">
        <f t="shared" ref="BF5" si="32">BE5+1</f>
        <v>56</v>
      </c>
      <c r="BG5" s="35">
        <f t="shared" ref="BG5" si="33">BF5+1</f>
        <v>57</v>
      </c>
      <c r="BH5" s="35">
        <f t="shared" ref="BH5" si="34">BG5+1</f>
        <v>58</v>
      </c>
      <c r="BI5" s="5">
        <f t="shared" ref="BI5" si="35">BH5+1</f>
        <v>59</v>
      </c>
      <c r="BJ5" s="5">
        <f t="shared" ref="BJ5" si="36">BI5+1</f>
        <v>60</v>
      </c>
      <c r="BK5" s="35">
        <f t="shared" ref="BK5" si="37">BJ5+1</f>
        <v>61</v>
      </c>
      <c r="BL5" s="35">
        <f>BK5+1</f>
        <v>62</v>
      </c>
      <c r="BM5" s="35">
        <f t="shared" ref="BM5" si="38">BL5+1</f>
        <v>63</v>
      </c>
      <c r="BN5" s="5">
        <f t="shared" ref="BN5" si="39">BM5+1</f>
        <v>64</v>
      </c>
      <c r="BO5" s="5">
        <f t="shared" ref="BO5" si="40">BN5+1</f>
        <v>65</v>
      </c>
      <c r="BP5" s="35">
        <f t="shared" ref="BP5" si="41">BO5+1</f>
        <v>66</v>
      </c>
      <c r="BQ5" s="35">
        <f>BP5+1</f>
        <v>67</v>
      </c>
      <c r="BR5" s="35">
        <f t="shared" ref="BR5" si="42">BQ5+1</f>
        <v>68</v>
      </c>
      <c r="BS5" s="5">
        <f t="shared" ref="BS5" si="43">BR5+1</f>
        <v>69</v>
      </c>
      <c r="BT5" s="5">
        <f t="shared" ref="BT5" si="44">BS5+1</f>
        <v>70</v>
      </c>
      <c r="BU5" s="35">
        <f t="shared" ref="BU5" si="45">BT5+1</f>
        <v>71</v>
      </c>
      <c r="BV5" s="35">
        <f t="shared" ref="BV5" si="46">BU5+1</f>
        <v>72</v>
      </c>
      <c r="BW5" s="35">
        <f t="shared" ref="BW5" si="47">BV5+1</f>
        <v>73</v>
      </c>
      <c r="BX5" s="5">
        <f t="shared" ref="BX5" si="48">BW5+1</f>
        <v>74</v>
      </c>
      <c r="BY5" s="5">
        <f t="shared" ref="BY5" si="49">BX5+1</f>
        <v>75</v>
      </c>
      <c r="BZ5" s="35">
        <f t="shared" ref="BZ5" si="50">BY5+1</f>
        <v>76</v>
      </c>
      <c r="CA5" s="35">
        <f t="shared" ref="CA5" si="51">BZ5+1</f>
        <v>77</v>
      </c>
      <c r="CB5" s="35">
        <f t="shared" ref="CB5" si="52">CA5+1</f>
        <v>78</v>
      </c>
      <c r="CC5" s="5">
        <f t="shared" ref="CC5" si="53">CB5+1</f>
        <v>79</v>
      </c>
      <c r="CD5" s="5">
        <f t="shared" ref="CD5:CG5" si="54">CC5+1</f>
        <v>80</v>
      </c>
      <c r="CE5" s="35">
        <f t="shared" si="54"/>
        <v>81</v>
      </c>
      <c r="CF5" s="35">
        <f t="shared" si="54"/>
        <v>82</v>
      </c>
      <c r="CG5" s="35">
        <f t="shared" si="54"/>
        <v>83</v>
      </c>
      <c r="CH5" s="5">
        <f t="shared" ref="CH5" si="55">CG5+1</f>
        <v>84</v>
      </c>
      <c r="CI5" s="5">
        <f t="shared" ref="CI5" si="56">CH5+1</f>
        <v>85</v>
      </c>
      <c r="CJ5" s="35">
        <f t="shared" ref="CJ5" si="57">CI5+1</f>
        <v>86</v>
      </c>
      <c r="CK5" s="35">
        <f t="shared" ref="CK5" si="58">CJ5+1</f>
        <v>87</v>
      </c>
      <c r="CL5" s="35">
        <f t="shared" ref="CL5" si="59">CK5+1</f>
        <v>88</v>
      </c>
      <c r="CM5" s="5">
        <f t="shared" ref="CM5" si="60">CL5+1</f>
        <v>89</v>
      </c>
      <c r="CN5" s="5">
        <f t="shared" ref="CN5" si="61">CM5+1</f>
        <v>90</v>
      </c>
      <c r="CO5" s="35">
        <f t="shared" ref="CO5" si="62">CN5+1</f>
        <v>91</v>
      </c>
      <c r="CP5" s="35">
        <f t="shared" ref="CP5" si="63">CO5+1</f>
        <v>92</v>
      </c>
      <c r="CQ5" s="35">
        <f t="shared" ref="CQ5" si="64">CP5+1</f>
        <v>93</v>
      </c>
      <c r="CR5" s="5">
        <f t="shared" ref="CR5" si="65">CQ5+1</f>
        <v>94</v>
      </c>
      <c r="CS5" s="5">
        <f t="shared" ref="CS5" si="66">CR5+1</f>
        <v>95</v>
      </c>
      <c r="CT5" s="35">
        <f t="shared" ref="CT5" si="67">CS5+1</f>
        <v>96</v>
      </c>
      <c r="CU5" s="35">
        <f t="shared" ref="CU5" si="68">CT5+1</f>
        <v>97</v>
      </c>
      <c r="CV5" s="35">
        <f t="shared" ref="CV5" si="69">CU5+1</f>
        <v>98</v>
      </c>
      <c r="CW5" s="5">
        <f t="shared" ref="CW5" si="70">CV5+1</f>
        <v>99</v>
      </c>
      <c r="CX5" s="5">
        <f t="shared" ref="CX5" si="71">CW5+1</f>
        <v>100</v>
      </c>
      <c r="CY5" s="35">
        <f t="shared" ref="CY5" si="72">CX5+1</f>
        <v>101</v>
      </c>
      <c r="CZ5" s="35">
        <f t="shared" ref="CZ5" si="73">CY5+1</f>
        <v>102</v>
      </c>
      <c r="DA5" s="35">
        <f t="shared" ref="DA5" si="74">CZ5+1</f>
        <v>103</v>
      </c>
      <c r="DB5" s="5">
        <f t="shared" ref="DB5" si="75">DA5+1</f>
        <v>104</v>
      </c>
      <c r="DC5" s="5">
        <f t="shared" ref="DC5" si="76">DB5+1</f>
        <v>105</v>
      </c>
      <c r="DD5" s="35">
        <f t="shared" ref="DD5" si="77">DC5+1</f>
        <v>106</v>
      </c>
      <c r="DE5" s="35">
        <f t="shared" ref="DE5" si="78">DD5+1</f>
        <v>107</v>
      </c>
      <c r="DF5" s="35">
        <f t="shared" ref="DF5" si="79">DE5+1</f>
        <v>108</v>
      </c>
      <c r="DG5" s="5">
        <f t="shared" ref="DG5" si="80">DF5+1</f>
        <v>109</v>
      </c>
      <c r="DH5" s="5">
        <f t="shared" ref="DH5:DJ5" si="81">DG5+1</f>
        <v>110</v>
      </c>
      <c r="DI5" s="35">
        <f t="shared" si="81"/>
        <v>111</v>
      </c>
      <c r="DJ5" s="35">
        <f t="shared" si="81"/>
        <v>112</v>
      </c>
      <c r="DK5" s="5">
        <f t="shared" ref="DK5" si="82">DJ5+1</f>
        <v>113</v>
      </c>
      <c r="DL5" s="35">
        <f t="shared" ref="DL5" si="83">DK5+1</f>
        <v>114</v>
      </c>
      <c r="DM5" s="35">
        <f t="shared" ref="DM5" si="84">DL5+1</f>
        <v>115</v>
      </c>
      <c r="DN5" s="35">
        <f t="shared" ref="DN5" si="85">DM5+1</f>
        <v>116</v>
      </c>
      <c r="DO5" s="5">
        <f t="shared" ref="DO5" si="86">DN5+1</f>
        <v>117</v>
      </c>
      <c r="DP5" s="49">
        <f t="shared" ref="DP5:DQ5" si="87">DO5+1</f>
        <v>118</v>
      </c>
      <c r="DQ5" s="35">
        <f t="shared" si="87"/>
        <v>119</v>
      </c>
      <c r="DR5" s="35">
        <f t="shared" ref="DR5:DS5" si="88">DQ5+1</f>
        <v>120</v>
      </c>
      <c r="DS5" s="35">
        <f t="shared" si="88"/>
        <v>121</v>
      </c>
      <c r="DT5" s="35">
        <f t="shared" ref="DT5" si="89">DS5+1</f>
        <v>122</v>
      </c>
      <c r="DU5" s="35">
        <f t="shared" ref="DU5" si="90">DT5+1</f>
        <v>123</v>
      </c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</row>
    <row r="6" spans="1:144" s="16" customFormat="1" ht="32.1" customHeight="1" x14ac:dyDescent="0.25">
      <c r="A6" s="15"/>
      <c r="B6" s="7" t="s">
        <v>122</v>
      </c>
      <c r="C6" s="39">
        <f>SUM(C7:C10)</f>
        <v>9730259.9199999999</v>
      </c>
      <c r="D6" s="39">
        <f t="shared" ref="D6" si="91">SUM(D7:D10)</f>
        <v>5910233.9799999995</v>
      </c>
      <c r="E6" s="39">
        <v>4754439.3499999996</v>
      </c>
      <c r="F6" s="20">
        <f>IF(D6&lt;=0," ",IF(D6/C6*100&gt;200,"СВ.200",D6/C6))</f>
        <v>0.60740761589028547</v>
      </c>
      <c r="G6" s="20">
        <f t="shared" ref="G6:G37" si="92">IF(E6=0," ",IF(D6/E6*100&gt;200,"св.200",D6/E6))</f>
        <v>1.2430979858855493</v>
      </c>
      <c r="H6" s="39">
        <f t="shared" ref="H6" si="93">SUM(H7:H10)</f>
        <v>8933600</v>
      </c>
      <c r="I6" s="39">
        <f t="shared" ref="I6" si="94">SUM(I7:I10)</f>
        <v>5634770.0899999999</v>
      </c>
      <c r="J6" s="62">
        <v>4168809.18</v>
      </c>
      <c r="K6" s="20">
        <f>IF(I6&lt;=0," ",IF(I6/H6*100&gt;200,"СВ.200",I6/H6))</f>
        <v>0.63073901786513831</v>
      </c>
      <c r="L6" s="20">
        <f>IF(J6=0," ",IF(I6/J6*100&gt;200,"св.200",I6/J6))</f>
        <v>1.3516497989481013</v>
      </c>
      <c r="M6" s="39">
        <f t="shared" ref="M6" si="95">SUM(M7:M10)</f>
        <v>6931000</v>
      </c>
      <c r="N6" s="39">
        <f t="shared" ref="N6" si="96">SUM(N7:N10)</f>
        <v>4769786.51</v>
      </c>
      <c r="O6" s="62">
        <v>3236273.21</v>
      </c>
      <c r="P6" s="20">
        <f t="shared" ref="P6:P37" si="97">IF(N6&lt;=0," ",IF(M6&lt;=0," ",IF(N6/M6*100&gt;200,"СВ.200",N6/M6)))</f>
        <v>0.68818157697301974</v>
      </c>
      <c r="Q6" s="20">
        <f>IF(O6=0," ",IF(N6/O6*100&gt;200,"св.200",N6/O6))</f>
        <v>1.4738516189737887</v>
      </c>
      <c r="R6" s="39">
        <f t="shared" ref="R6" si="98">SUM(R7:R10)</f>
        <v>1141100</v>
      </c>
      <c r="S6" s="39">
        <f t="shared" ref="S6" si="99">SUM(S7:S10)</f>
        <v>549061.04</v>
      </c>
      <c r="T6" s="62">
        <v>532825.43000000005</v>
      </c>
      <c r="U6" s="20">
        <f t="shared" ref="U6:U37" si="100">IF(S6&lt;=0," ",IF(R6&lt;=0," ",IF(S6/R6*100&gt;200,"СВ.200",S6/R6)))</f>
        <v>0.48116820611690475</v>
      </c>
      <c r="V6" s="20">
        <f>IF(T6=0," ",IF(S6/T6*100&gt;200,"св.200",S6/T6))</f>
        <v>1.0304707866514553</v>
      </c>
      <c r="W6" s="39">
        <f t="shared" ref="W6" si="101">SUM(W7:W10)</f>
        <v>38500</v>
      </c>
      <c r="X6" s="39">
        <f t="shared" ref="X6" si="102">SUM(X7:X10)</f>
        <v>65461.2</v>
      </c>
      <c r="Y6" s="62">
        <v>20415.27</v>
      </c>
      <c r="Z6" s="20">
        <f t="shared" ref="Z6:Z37" si="103">IF(X6&lt;=0," ",IF(W6&lt;=0," ",IF(X6/W6*100&gt;200,"СВ.200",X6/W6)))</f>
        <v>1.7002909090909091</v>
      </c>
      <c r="AA6" s="20" t="str">
        <f>IF(Y6=0," ",IF(X6/Y6*100&gt;200,"св.200",X6/Y6))</f>
        <v>св.200</v>
      </c>
      <c r="AB6" s="39">
        <f t="shared" ref="AB6" si="104">SUM(AB7:AB10)</f>
        <v>242000</v>
      </c>
      <c r="AC6" s="39">
        <f t="shared" ref="AC6" si="105">SUM(AC7:AC10)</f>
        <v>75492.05</v>
      </c>
      <c r="AD6" s="62">
        <v>129625.54</v>
      </c>
      <c r="AE6" s="20">
        <f t="shared" ref="AE6:AE37" si="106">IF(AC6&lt;=0," ",IF(AB6&lt;=0," ",IF(AC6/AB6*100&gt;200,"СВ.200",AC6/AB6)))</f>
        <v>0.31195061983471073</v>
      </c>
      <c r="AF6" s="20">
        <f>IF(AD6=0," ",IF(AC6/AD6*100&gt;200,"св.200",AC6/AD6))</f>
        <v>0.58238561629135743</v>
      </c>
      <c r="AG6" s="39">
        <f t="shared" ref="AG6" si="107">SUM(AG7:AG10)</f>
        <v>580000</v>
      </c>
      <c r="AH6" s="39">
        <f t="shared" ref="AH6" si="108">SUM(AH7:AH10)</f>
        <v>173769.29</v>
      </c>
      <c r="AI6" s="62">
        <v>248669.73</v>
      </c>
      <c r="AJ6" s="20">
        <f t="shared" ref="AJ6:AJ37" si="109">IF(AH6&lt;=0," ",IF(AG6&lt;=0," ",IF(AH6/AG6*100&gt;200,"СВ.200",AH6/AG6)))</f>
        <v>0.29960222413793103</v>
      </c>
      <c r="AK6" s="20">
        <f>IF(AI6=0," ",IF(AH6/AI6*100&gt;200,"св.200",AH6/AI6))</f>
        <v>0.69879550679529834</v>
      </c>
      <c r="AL6" s="39">
        <f t="shared" ref="AL6" si="110">SUM(AL7:AL10)</f>
        <v>1000</v>
      </c>
      <c r="AM6" s="39">
        <f t="shared" ref="AM6" si="111">SUM(AM7:AM10)</f>
        <v>1200</v>
      </c>
      <c r="AN6" s="62">
        <v>1000</v>
      </c>
      <c r="AO6" s="20">
        <f>IF(AM6&lt;=0," ",IF(AL6&lt;=0," ",IF(AM6/AL6*100&gt;200,"СВ.200",AM6/AL6)))</f>
        <v>1.2</v>
      </c>
      <c r="AP6" s="20">
        <f>IF(AN6=0," ",IF(AM6/AN6*100&gt;200,"св.200",AM6/AN6))</f>
        <v>1.2</v>
      </c>
      <c r="AQ6" s="39">
        <f t="shared" ref="AQ6" si="112">SUM(AQ7:AQ10)</f>
        <v>796659.91999999993</v>
      </c>
      <c r="AR6" s="39">
        <f t="shared" ref="AR6" si="113">SUM(AR7:AR10)</f>
        <v>275463.89</v>
      </c>
      <c r="AS6" s="62">
        <v>585630.16999999993</v>
      </c>
      <c r="AT6" s="20">
        <f>IF(AR6&lt;=0," ",IF(AQ6&lt;=0," ",IF(AR6/AQ6*100&gt;200,"СВ.200",AR6/AQ6)))</f>
        <v>0.34577350144588676</v>
      </c>
      <c r="AU6" s="20">
        <f>IF(AS6=0," ",IF(AR6/AS6*100&gt;200,"св.200",AR6/AS6))</f>
        <v>0.47037175355907646</v>
      </c>
      <c r="AV6" s="39">
        <f t="shared" ref="AV6" si="114">SUM(AV7:AV10)</f>
        <v>215000</v>
      </c>
      <c r="AW6" s="39">
        <f t="shared" ref="AW6" si="115">SUM(AW7:AW10)</f>
        <v>45621.36</v>
      </c>
      <c r="AX6" s="62">
        <v>79231.41</v>
      </c>
      <c r="AY6" s="20">
        <f t="shared" ref="AY6:AY37" si="116">IF(AW6&lt;=0," ",IF(AV6&lt;=0," ",IF(AW6/AV6*100&gt;200,"СВ.200",AW6/AV6)))</f>
        <v>0.21219237209302325</v>
      </c>
      <c r="AZ6" s="20">
        <f>IF(AX6=0," ",IF(AW6/AX6*100&gt;200,"св.200",AW6/AX6))</f>
        <v>0.57579891611167844</v>
      </c>
      <c r="BA6" s="39">
        <f t="shared" ref="BA6" si="117">SUM(BA7:BA10)</f>
        <v>129700</v>
      </c>
      <c r="BB6" s="39">
        <f t="shared" ref="BB6" si="118">SUM(BB7:BB10)</f>
        <v>40735.25</v>
      </c>
      <c r="BC6" s="62">
        <v>11679.33</v>
      </c>
      <c r="BD6" s="20">
        <f t="shared" ref="BD6" si="119">IF(BB6&lt;=0," ",IF(BA6&lt;=0," ",IF(BB6/BA6*100&gt;200,"СВ.200",BB6/BA6)))</f>
        <v>0.3140728604471858</v>
      </c>
      <c r="BE6" s="20" t="str">
        <f t="shared" ref="BE6" si="120">IF(BC6=0," ",IF(BB6/BC6*100&gt;200,"св.200",BB6/BC6))</f>
        <v>св.200</v>
      </c>
      <c r="BF6" s="39">
        <f t="shared" ref="BF6" si="121">SUM(BF7:BF10)</f>
        <v>19500</v>
      </c>
      <c r="BG6" s="39">
        <f t="shared" ref="BG6" si="122">SUM(BG7:BG10)</f>
        <v>13046.4</v>
      </c>
      <c r="BH6" s="62">
        <v>9784.7999999999993</v>
      </c>
      <c r="BI6" s="20">
        <f t="shared" ref="BI6" si="123">IF(BG6&lt;=0," ",IF(BF6&lt;=0," ",IF(BG6/BF6*100&gt;200,"СВ.200",BG6/BF6)))</f>
        <v>0.66904615384615385</v>
      </c>
      <c r="BJ6" s="20">
        <f t="shared" ref="BJ6" si="124">IF(BH6=0," ",IF(BG6/BH6*100&gt;200,"св.200",BG6/BH6))</f>
        <v>1.3333333333333335</v>
      </c>
      <c r="BK6" s="39">
        <f t="shared" ref="BK6" si="125">SUM(BK7:BK10)</f>
        <v>0</v>
      </c>
      <c r="BL6" s="39">
        <f t="shared" ref="BL6" si="126">SUM(BL7:BL10)</f>
        <v>0</v>
      </c>
      <c r="BM6" s="62">
        <v>0</v>
      </c>
      <c r="BN6" s="20" t="str">
        <f t="shared" ref="BN6:BN42" si="127">IF(BL6&lt;=0," ",IF(BK6&lt;=0," ",IF(BL6/BK6*100&gt;200,"СВ.200",BL6/BK6)))</f>
        <v xml:space="preserve"> </v>
      </c>
      <c r="BO6" s="20" t="str">
        <f>IF(BM6=0," ",IF(BL6/BM6*100&gt;200,"св.200",BL6/BM6))</f>
        <v xml:space="preserve"> </v>
      </c>
      <c r="BP6" s="39">
        <f t="shared" ref="BP6" si="128">SUM(BP7:BP10)</f>
        <v>54220</v>
      </c>
      <c r="BQ6" s="39">
        <f t="shared" ref="BQ6" si="129">SUM(BQ7:BQ10)</f>
        <v>25740.33</v>
      </c>
      <c r="BR6" s="62">
        <v>29315.200000000001</v>
      </c>
      <c r="BS6" s="20">
        <f t="shared" ref="BS6:BS37" si="130">IF(BQ6&lt;=0," ",IF(BP6&lt;=0," ",IF(BQ6/BP6*100&gt;200,"СВ.200",BQ6/BP6)))</f>
        <v>0.47473865732202142</v>
      </c>
      <c r="BT6" s="20">
        <f t="shared" ref="BT6:BT12" si="131">IF(BR6=0," ",IF(BQ6/BR6*100&gt;200,"св.200",BQ6/BR6))</f>
        <v>0.87805404704726564</v>
      </c>
      <c r="BU6" s="39">
        <f t="shared" ref="BU6" si="132">SUM(BU7:BU10)</f>
        <v>270000</v>
      </c>
      <c r="BV6" s="39">
        <f t="shared" ref="BV6" si="133">SUM(BV7:BV10)</f>
        <v>175977.91</v>
      </c>
      <c r="BW6" s="62">
        <v>352997.44</v>
      </c>
      <c r="BX6" s="20">
        <f t="shared" ref="BX6:BX39" si="134">IF(BV6&lt;=0," ",IF(BU6&lt;=0," ",IF(BV6/BU6*100&gt;200,"СВ.200",BV6/BU6)))</f>
        <v>0.65177003703703706</v>
      </c>
      <c r="BY6" s="20">
        <f>IF(BW6=0," ",IF(BV6/BW6*100&gt;200,"св.200",BV6/BW6))</f>
        <v>0.49852460686400446</v>
      </c>
      <c r="BZ6" s="39">
        <f t="shared" ref="BZ6" si="135">SUM(BZ7:BZ10)</f>
        <v>0</v>
      </c>
      <c r="CA6" s="39">
        <f t="shared" ref="CA6" si="136">SUM(CA7:CA10)</f>
        <v>12623</v>
      </c>
      <c r="CB6" s="62">
        <v>0</v>
      </c>
      <c r="CC6" s="20" t="str">
        <f t="shared" ref="CC6:CC17" si="137">IF(CA6&lt;=0," ",IF(BZ6&lt;=0," ",IF(CA6/BZ6*100&gt;200,"СВ.200",CA6/BZ6)))</f>
        <v xml:space="preserve"> </v>
      </c>
      <c r="CD6" s="20" t="str">
        <f>IF(CB6=0," ",IF(CA6/CB6*100&gt;200,"св.200",CA6/CB6))</f>
        <v xml:space="preserve"> </v>
      </c>
      <c r="CE6" s="39">
        <f t="shared" ref="CE6" si="138">SUM(CE7:CE10)</f>
        <v>15000</v>
      </c>
      <c r="CF6" s="39">
        <f t="shared" ref="CF6" si="139">SUM(CF7:CF10)</f>
        <v>10910.849999999999</v>
      </c>
      <c r="CG6" s="62">
        <v>72116.430000000008</v>
      </c>
      <c r="CH6" s="20">
        <f>IF(CF6&lt;=0," ",IF(CE6&lt;=0," ",IF(CF6/CE6*100&gt;200,"СВ.200",CF6/CE6)))</f>
        <v>0.72738999999999987</v>
      </c>
      <c r="CI6" s="20">
        <f>IF(CG6=0," ",IF(CF6/CG6*100&gt;200,"св.200",CF6/CG6))</f>
        <v>0.15129492682874066</v>
      </c>
      <c r="CJ6" s="39">
        <f t="shared" ref="CJ6" si="140">SUM(CJ7:CJ10)</f>
        <v>15000</v>
      </c>
      <c r="CK6" s="39">
        <f t="shared" ref="CK6" si="141">SUM(CK7:CK10)</f>
        <v>0</v>
      </c>
      <c r="CL6" s="62">
        <v>8125.52</v>
      </c>
      <c r="CM6" s="20" t="str">
        <f>IF(CK6&lt;=0," ",IF(CJ6&lt;=0," ",IF(CK6/CJ6*100&gt;200,"СВ.200",CK6/CJ6)))</f>
        <v xml:space="preserve"> </v>
      </c>
      <c r="CN6" s="20">
        <f>IF(CL6=0," ",IF(CK6/CL6*100&gt;200,"св.200",CK6/CL6))</f>
        <v>0</v>
      </c>
      <c r="CO6" s="39">
        <f t="shared" ref="CO6" si="142">SUM(CO7:CO10)</f>
        <v>0</v>
      </c>
      <c r="CP6" s="39">
        <f t="shared" ref="CP6" si="143">SUM(CP7:CP10)</f>
        <v>10910.849999999999</v>
      </c>
      <c r="CQ6" s="62">
        <v>63990.909999999996</v>
      </c>
      <c r="CR6" s="20" t="str">
        <f>IF(CP6&lt;=0," ",IF(CO6&lt;=0," ",IF(CP6/CO6*100&gt;200,"СВ.200",CP6/CO6)))</f>
        <v xml:space="preserve"> </v>
      </c>
      <c r="CS6" s="20">
        <f>IF(CQ6=0," ",IF(CP6/CQ6*100&gt;200,"св.200",CP6/CQ6))</f>
        <v>0.17050624846560236</v>
      </c>
      <c r="CT6" s="39">
        <f t="shared" ref="CT6" si="144">SUM(CT7:CT10)</f>
        <v>10000</v>
      </c>
      <c r="CU6" s="39">
        <f t="shared" ref="CU6" si="145">SUM(CU7:CU10)</f>
        <v>2939.3</v>
      </c>
      <c r="CV6" s="62">
        <v>0</v>
      </c>
      <c r="CW6" s="20">
        <f>IF(CU6&lt;=0," ",IF(CT6&lt;=0," ",IF(CU6/CT6*100&gt;200,"СВ.200",CU6/CT6)))</f>
        <v>0.29393000000000002</v>
      </c>
      <c r="CX6" s="31" t="str">
        <f>IF(CV6=0," ",IF(CU6/CV6*100&gt;200,"св.200",CU6/CV6))</f>
        <v xml:space="preserve"> </v>
      </c>
      <c r="CY6" s="39">
        <f t="shared" ref="CY6" si="146">SUM(CY7:CY10)</f>
        <v>0</v>
      </c>
      <c r="CZ6" s="39">
        <f t="shared" ref="CZ6" si="147">SUM(CZ7:CZ10)</f>
        <v>0</v>
      </c>
      <c r="DA6" s="62">
        <v>0</v>
      </c>
      <c r="DB6" s="20" t="str">
        <f t="shared" ref="DB6:DB37" si="148">IF(CZ6&lt;=0," ",IF(CY6&lt;=0," ",IF(CZ6/CY6*100&gt;200,"СВ.200",CZ6/CY6)))</f>
        <v xml:space="preserve"> </v>
      </c>
      <c r="DC6" s="20" t="str">
        <f>IF(DA6=0," ",IF(CZ6/DA6*100&gt;200,"св.200",CZ6/DA6))</f>
        <v xml:space="preserve"> </v>
      </c>
      <c r="DD6" s="39">
        <f t="shared" ref="DD6" si="149">SUM(DD7:DD10)</f>
        <v>0</v>
      </c>
      <c r="DE6" s="39">
        <f t="shared" ref="DE6" si="150">SUM(DE7:DE10)</f>
        <v>0</v>
      </c>
      <c r="DF6" s="62">
        <v>0</v>
      </c>
      <c r="DG6" s="20" t="str">
        <f t="shared" ref="DG6:DG37" si="151">IF(DE6&lt;=0," ",IF(DD6&lt;=0," ",IF(DE6/DD6*100&gt;200,"СВ.200",DE6/DD6)))</f>
        <v xml:space="preserve"> </v>
      </c>
      <c r="DH6" s="20" t="str">
        <f>IF(DF6=0," ",IF(DE6/DF6*100&gt;200,"св.200",DE6/DF6))</f>
        <v xml:space="preserve"> </v>
      </c>
      <c r="DI6" s="39">
        <f t="shared" ref="DI6" si="152">SUM(DI7:DI10)</f>
        <v>-109926.99</v>
      </c>
      <c r="DJ6" s="62">
        <v>0</v>
      </c>
      <c r="DK6" s="20"/>
      <c r="DL6" s="39">
        <f t="shared" ref="DL6" si="153">SUM(DL7:DL10)</f>
        <v>0</v>
      </c>
      <c r="DM6" s="39">
        <f t="shared" ref="DM6" si="154">SUM(DM7:DM10)</f>
        <v>35763.730000000003</v>
      </c>
      <c r="DN6" s="62">
        <v>9129.92</v>
      </c>
      <c r="DO6" s="20" t="str">
        <f t="shared" ref="DO6:DO37" si="155">IF(DM6&lt;=0," ",IF(DL6&lt;=0," ",IF(DM6/DL6*100&gt;200,"СВ.200",DM6/DL6)))</f>
        <v xml:space="preserve"> </v>
      </c>
      <c r="DP6" s="50" t="str">
        <f>IF(DN6=0," ",IF(DM6/DN6*100&gt;200,"св.200",DM6/DN6))</f>
        <v>св.200</v>
      </c>
      <c r="DQ6" s="39">
        <f t="shared" ref="DQ6" si="156">SUM(DQ7:DQ10)</f>
        <v>83239.92</v>
      </c>
      <c r="DR6" s="39">
        <f t="shared" ref="DR6" si="157">SUM(DR7:DR10)</f>
        <v>22032.75</v>
      </c>
      <c r="DS6" s="62">
        <v>21375.64</v>
      </c>
      <c r="DT6" s="20">
        <f t="shared" ref="DT6:DT69" si="158">IF(DR6&lt;=0," ",IF(DQ6&lt;=0," ",IF(DR6/DQ6*100&gt;200,"СВ.200",DR6/DQ6)))</f>
        <v>0.26468970657348062</v>
      </c>
      <c r="DU6" s="20">
        <f>IF(DS6=0," ",IF(DR6/DS6*100&gt;200,"св.200",DR6/DS6))</f>
        <v>1.0307410678697808</v>
      </c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</row>
    <row r="7" spans="1:144" s="14" customFormat="1" ht="15.75" customHeight="1" outlineLevel="1" x14ac:dyDescent="0.25">
      <c r="A7" s="13">
        <v>1</v>
      </c>
      <c r="B7" s="8" t="s">
        <v>56</v>
      </c>
      <c r="C7" s="21">
        <f>H7+AQ7</f>
        <v>9040888.9700000007</v>
      </c>
      <c r="D7" s="21">
        <f>I7+AR7</f>
        <v>5673446.0800000001</v>
      </c>
      <c r="E7" s="21">
        <v>4369022.3</v>
      </c>
      <c r="F7" s="22">
        <f>IF(D7&lt;=0," ",IF(D7/C7*100&gt;200,"СВ.200",D7/C7))</f>
        <v>0.6275318830732195</v>
      </c>
      <c r="G7" s="22">
        <f t="shared" si="92"/>
        <v>1.2985619414210818</v>
      </c>
      <c r="H7" s="21">
        <f>M7+R7+W7+AB7+AG7+AL7</f>
        <v>8531100</v>
      </c>
      <c r="I7" s="21">
        <f>N7+S7+X7+AC7+AH7+AM7</f>
        <v>5456896.1500000004</v>
      </c>
      <c r="J7" s="19">
        <v>3966022.72</v>
      </c>
      <c r="K7" s="22">
        <f>IF(I7&lt;=0," ",IF(I7/H7*100&gt;200,"СВ.200",I7/H7))</f>
        <v>0.63964742530271601</v>
      </c>
      <c r="L7" s="22">
        <f>IF(J7=0," ",IF(I7/J7*100&gt;200,"св.200",I7/J7))</f>
        <v>1.37591146981629</v>
      </c>
      <c r="M7" s="21">
        <v>6815000</v>
      </c>
      <c r="N7" s="21">
        <v>4695433.16</v>
      </c>
      <c r="O7" s="63">
        <v>3180808.61</v>
      </c>
      <c r="P7" s="22">
        <f t="shared" si="97"/>
        <v>0.6889850564930301</v>
      </c>
      <c r="Q7" s="22">
        <f t="shared" ref="Q7:Q64" si="159">IF(O7=0," ",IF(N7/O7*100&gt;200,"св.200",N7/O7))</f>
        <v>1.4761759463421473</v>
      </c>
      <c r="R7" s="21">
        <v>1141100</v>
      </c>
      <c r="S7" s="21">
        <v>549061.04</v>
      </c>
      <c r="T7" s="63">
        <v>532825.43000000005</v>
      </c>
      <c r="U7" s="22">
        <f t="shared" si="100"/>
        <v>0.48116820611690475</v>
      </c>
      <c r="V7" s="22">
        <f t="shared" ref="V7:V64" si="160">IF(T7=0," ",IF(S7/T7*100&gt;200,"св.200",S7/T7))</f>
        <v>1.0304707866514553</v>
      </c>
      <c r="W7" s="21">
        <v>25000</v>
      </c>
      <c r="X7" s="21">
        <v>53367</v>
      </c>
      <c r="Y7" s="63">
        <v>7798.1</v>
      </c>
      <c r="Z7" s="22" t="str">
        <f t="shared" si="103"/>
        <v>СВ.200</v>
      </c>
      <c r="AA7" s="22" t="str">
        <f t="shared" ref="AA7:AA66" si="161">IF(Y7=0," ",IF(X7/Y7*100&gt;200,"св.200",X7/Y7))</f>
        <v>св.200</v>
      </c>
      <c r="AB7" s="21">
        <v>200000</v>
      </c>
      <c r="AC7" s="21">
        <v>69063.41</v>
      </c>
      <c r="AD7" s="63">
        <v>80710.2</v>
      </c>
      <c r="AE7" s="22">
        <f t="shared" si="106"/>
        <v>0.34531705000000001</v>
      </c>
      <c r="AF7" s="22">
        <f t="shared" ref="AF7:AF62" si="162">IF(AD7=0," ",IF(AC7/AD7*100&gt;200,"св.200",AC7/AD7))</f>
        <v>0.85569618214302534</v>
      </c>
      <c r="AG7" s="21">
        <v>350000</v>
      </c>
      <c r="AH7" s="21">
        <v>89971.54</v>
      </c>
      <c r="AI7" s="63">
        <v>163880.38</v>
      </c>
      <c r="AJ7" s="22">
        <f t="shared" si="109"/>
        <v>0.25706154285714283</v>
      </c>
      <c r="AK7" s="22">
        <f t="shared" ref="AK7:AK64" si="163">IF(AI7=0," ",IF(AH7/AI7*100&gt;200,"св.200",AH7/AI7))</f>
        <v>0.5490073918549615</v>
      </c>
      <c r="AL7" s="21"/>
      <c r="AM7" s="21"/>
      <c r="AN7" s="63"/>
      <c r="AO7" s="22" t="str">
        <f>IF(AM7&lt;=0," ",IF(AL7&lt;=0," ",IF(AM7/AL7*100&gt;200,"СВ.200",AM7/AL7)))</f>
        <v xml:space="preserve"> </v>
      </c>
      <c r="AP7" s="22" t="str">
        <f t="shared" ref="AP7:AP64" si="164">IF(AN7=0," ",IF(AM7/AN7*100&gt;200,"св.200",AM7/AN7))</f>
        <v xml:space="preserve"> </v>
      </c>
      <c r="AQ7" s="21">
        <f>AV7+BA7+BF7+BK7+BP7+BU7+BZ7+CE7+CT7+CY7+DD7+DL7+DQ7</f>
        <v>509788.97</v>
      </c>
      <c r="AR7" s="21">
        <f>AW7+BB7+BG7+BL7+BQ7+BV7+CA7+CF7+++++CU7+CZ7+DE7+DI7+DM7+DR7</f>
        <v>216549.93</v>
      </c>
      <c r="AS7" s="36">
        <v>402999.58</v>
      </c>
      <c r="AT7" s="22">
        <f>IF(AR7&lt;=0," ",IF(AQ7&lt;=0," ",IF(AR7/AQ7*100&gt;200,"СВ.200",AR7/AQ7)))</f>
        <v>0.4247834746208809</v>
      </c>
      <c r="AU7" s="22">
        <f>IF(AS7=0," ",IF(AR7/AS7*100&gt;200,"св.200",AR7/AS7))</f>
        <v>0.53734529946656517</v>
      </c>
      <c r="AV7" s="21">
        <v>215000</v>
      </c>
      <c r="AW7" s="21">
        <v>45621.36</v>
      </c>
      <c r="AX7" s="63">
        <v>79231.41</v>
      </c>
      <c r="AY7" s="22">
        <f t="shared" si="116"/>
        <v>0.21219237209302325</v>
      </c>
      <c r="AZ7" s="22">
        <f t="shared" ref="AZ7:AZ64" si="165">IF(AX7=0," ",IF(AW7/AX7*100&gt;200,"св.200",AW7/AX7))</f>
        <v>0.57579891611167844</v>
      </c>
      <c r="BA7" s="21">
        <v>8700</v>
      </c>
      <c r="BB7" s="21">
        <v>898.28</v>
      </c>
      <c r="BC7" s="63">
        <v>450.5</v>
      </c>
      <c r="BD7" s="22">
        <f t="shared" ref="BD7:BD60" si="166">IF(BB7&lt;=0," ",IF(BA7&lt;=0," ",IF(BB7/BA7*100&gt;200,"СВ.200",BB7/BA7)))</f>
        <v>0.10325057471264368</v>
      </c>
      <c r="BE7" s="22">
        <f t="shared" ref="BE7:BE60" si="167">IF(BC7=0," ",IF(BB7/BC7*100&gt;200,"св.200",BB7/BC7))</f>
        <v>1.9939622641509434</v>
      </c>
      <c r="BF7" s="21"/>
      <c r="BG7" s="21"/>
      <c r="BH7" s="63"/>
      <c r="BI7" s="22" t="str">
        <f t="shared" ref="BI7:BI38" si="168">IF(BG7&lt;=0," ",IF(BF7&lt;=0," ",IF(BG7/BF7*100&gt;200,"СВ.200",BG7/BF7)))</f>
        <v xml:space="preserve"> </v>
      </c>
      <c r="BJ7" s="22" t="str">
        <f t="shared" ref="BJ7:BJ65" si="169">IF(BH7=0," ",IF(BG7/BH7*100&gt;200,"св.200",BG7/BH7))</f>
        <v xml:space="preserve"> </v>
      </c>
      <c r="BK7" s="21"/>
      <c r="BL7" s="21"/>
      <c r="BM7" s="63"/>
      <c r="BN7" s="22" t="str">
        <f t="shared" si="127"/>
        <v xml:space="preserve"> </v>
      </c>
      <c r="BO7" s="22" t="str">
        <f t="shared" ref="BO7:BO64" si="170">IF(BM7=0," ",IF(BL7/BM7*100&gt;200,"св.200",BL7/BM7))</f>
        <v xml:space="preserve"> </v>
      </c>
      <c r="BP7" s="21">
        <v>54220</v>
      </c>
      <c r="BQ7" s="21">
        <v>25740.33</v>
      </c>
      <c r="BR7" s="63">
        <v>29315.200000000001</v>
      </c>
      <c r="BS7" s="22">
        <f t="shared" si="130"/>
        <v>0.47473865732202142</v>
      </c>
      <c r="BT7" s="22">
        <f t="shared" si="131"/>
        <v>0.87805404704726564</v>
      </c>
      <c r="BU7" s="21">
        <v>175000</v>
      </c>
      <c r="BV7" s="21">
        <v>119317.91</v>
      </c>
      <c r="BW7" s="63">
        <v>285876.95</v>
      </c>
      <c r="BX7" s="22">
        <f t="shared" si="134"/>
        <v>0.68181662857142855</v>
      </c>
      <c r="BY7" s="22">
        <f t="shared" ref="BY7:BY68" si="171">IF(BW7=0," ",IF(BV7/BW7*100&gt;200,"св.200",BV7/BW7))</f>
        <v>0.41737506294229038</v>
      </c>
      <c r="BZ7" s="21"/>
      <c r="CA7" s="21"/>
      <c r="CB7" s="63"/>
      <c r="CC7" s="22" t="str">
        <f t="shared" si="137"/>
        <v xml:space="preserve"> </v>
      </c>
      <c r="CD7" s="22" t="str">
        <f t="shared" ref="CD7:CD64" si="172">IF(CB7=0," ",IF(CA7/CB7*100&gt;200,"св.200",CA7/CB7))</f>
        <v xml:space="preserve"> </v>
      </c>
      <c r="CE7" s="21">
        <f>CJ7+CO7</f>
        <v>15000</v>
      </c>
      <c r="CF7" s="21">
        <f>CK7+CP7</f>
        <v>0</v>
      </c>
      <c r="CG7" s="21">
        <v>8125.52</v>
      </c>
      <c r="CH7" s="22" t="str">
        <f t="shared" ref="CH7:CH64" si="173">IF(CF7&lt;=0," ",IF(CE7&lt;=0," ",IF(CF7/CE7*100&gt;200,"СВ.200",CF7/CE7)))</f>
        <v xml:space="preserve"> </v>
      </c>
      <c r="CI7" s="22">
        <f>IF(CG7=0," ",IF(CF7/CG7*100&gt;200,"св.200",CF7/CG7))</f>
        <v>0</v>
      </c>
      <c r="CJ7" s="21">
        <v>15000</v>
      </c>
      <c r="CK7" s="21"/>
      <c r="CL7" s="63">
        <v>8125.52</v>
      </c>
      <c r="CM7" s="22" t="str">
        <f t="shared" ref="CM7:CM64" si="174">IF(CK7&lt;=0," ",IF(CJ7&lt;=0," ",IF(CK7/CJ7*100&gt;200,"СВ.200",CK7/CJ7)))</f>
        <v xml:space="preserve"> </v>
      </c>
      <c r="CN7" s="22">
        <f t="shared" ref="CN7:CN64" si="175">IF(CL7=0," ",IF(CK7/CL7*100&gt;200,"св.200",CK7/CL7))</f>
        <v>0</v>
      </c>
      <c r="CO7" s="21"/>
      <c r="CP7" s="21"/>
      <c r="CQ7" s="63"/>
      <c r="CR7" s="22" t="str">
        <f t="shared" ref="CR7:CR63" si="176">IF(CP7&lt;=0," ",IF(CO7&lt;=0," ",IF(CP7/CO7*100&gt;200,"СВ.200",CP7/CO7)))</f>
        <v xml:space="preserve"> </v>
      </c>
      <c r="CS7" s="22" t="str">
        <f t="shared" ref="CS7:CS63" si="177">IF(CQ7=0," ",IF(CP7/CQ7*100&gt;200,"св.200",CP7/CQ7))</f>
        <v xml:space="preserve"> </v>
      </c>
      <c r="CT7" s="21">
        <v>10000</v>
      </c>
      <c r="CU7" s="21">
        <v>2939.3</v>
      </c>
      <c r="CV7" s="63"/>
      <c r="CW7" s="22">
        <f t="shared" ref="CW7:CW70" si="178">IF(CU7&lt;=0," ",IF(CT7&lt;=0," ",IF(CU7/CT7*100&gt;200,"СВ.200",CU7/CT7)))</f>
        <v>0.29393000000000002</v>
      </c>
      <c r="CX7" s="22" t="str">
        <f t="shared" ref="CX7:CX70" si="179">IF(CV7=0," ",IF(CU7/CV7*100&gt;200,"св.200",CU7/CV7))</f>
        <v xml:space="preserve"> </v>
      </c>
      <c r="CY7" s="21"/>
      <c r="CZ7" s="21"/>
      <c r="DA7" s="63"/>
      <c r="DB7" s="22" t="str">
        <f t="shared" si="148"/>
        <v xml:space="preserve"> </v>
      </c>
      <c r="DC7" s="22" t="str">
        <f t="shared" ref="DC7:DC64" si="180">IF(DA7=0," ",IF(CZ7/DA7*100&gt;200,"св.200",CZ7/DA7))</f>
        <v xml:space="preserve"> </v>
      </c>
      <c r="DD7" s="21"/>
      <c r="DE7" s="21"/>
      <c r="DF7" s="63"/>
      <c r="DG7" s="22" t="str">
        <f t="shared" si="151"/>
        <v xml:space="preserve"> </v>
      </c>
      <c r="DH7" s="22" t="str">
        <f t="shared" ref="DH7:DH64" si="181">IF(DF7=0," ",IF(DE7/DF7*100&gt;200,"св.200",DE7/DF7))</f>
        <v xml:space="preserve"> </v>
      </c>
      <c r="DI7" s="21"/>
      <c r="DJ7" s="63"/>
      <c r="DK7" s="22" t="str">
        <f t="shared" ref="DK7:DK68" si="182">IF(DJ7=0," ",IF(DI7/DJ7*100&gt;200,"св.200",DI7/DJ7))</f>
        <v xml:space="preserve"> </v>
      </c>
      <c r="DL7" s="21"/>
      <c r="DM7" s="21"/>
      <c r="DN7" s="63"/>
      <c r="DO7" s="22" t="str">
        <f t="shared" si="155"/>
        <v xml:space="preserve"> </v>
      </c>
      <c r="DP7" s="51" t="str">
        <f t="shared" ref="DP7:DP64" si="183">IF(DN7=0," ",IF(DM7/DN7*100&gt;200,"св.200",DM7/DN7))</f>
        <v xml:space="preserve"> </v>
      </c>
      <c r="DQ7" s="21">
        <v>31868.97</v>
      </c>
      <c r="DR7" s="21">
        <v>22032.75</v>
      </c>
      <c r="DS7" s="63"/>
      <c r="DT7" s="22">
        <f t="shared" si="158"/>
        <v>0.69135431738145281</v>
      </c>
      <c r="DU7" s="22" t="str">
        <f t="shared" ref="DU7:DU25" si="184">IF(DS7=0," ",IF(DR7/DS7*100&gt;200,"св.200",DR7/DS7))</f>
        <v xml:space="preserve"> </v>
      </c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</row>
    <row r="8" spans="1:144" s="14" customFormat="1" ht="15.75" customHeight="1" outlineLevel="1" x14ac:dyDescent="0.25">
      <c r="A8" s="13">
        <v>2</v>
      </c>
      <c r="B8" s="8" t="s">
        <v>23</v>
      </c>
      <c r="C8" s="21">
        <f>H8+AQ8</f>
        <v>141500</v>
      </c>
      <c r="D8" s="21">
        <f>I8+AR8</f>
        <v>79592.97</v>
      </c>
      <c r="E8" s="21">
        <v>59975.01</v>
      </c>
      <c r="F8" s="22">
        <f>IF(D8&lt;=0," ",IF(D8/C8*100&gt;200,"СВ.200",D8/C8))</f>
        <v>0.56249448763250887</v>
      </c>
      <c r="G8" s="22">
        <f t="shared" si="92"/>
        <v>1.3271022380821611</v>
      </c>
      <c r="H8" s="21">
        <f t="shared" ref="H8:H10" si="185">M8+R8+W8+AB8+AG8+AL8</f>
        <v>86000</v>
      </c>
      <c r="I8" s="21">
        <f>N8+S8+X8+AC8+AH8+AM8</f>
        <v>63473.560000000005</v>
      </c>
      <c r="J8" s="19">
        <v>41314.57</v>
      </c>
      <c r="K8" s="22">
        <f>IF(I8&lt;=0," ",IF(I8/H8*100&gt;200,"СВ.200",I8/H8))</f>
        <v>0.73806465116279074</v>
      </c>
      <c r="L8" s="22">
        <f>IF(J8=0," ",IF(I8/J8*100&gt;200,"св.200",I8/J8))</f>
        <v>1.5363480728469401</v>
      </c>
      <c r="M8" s="21">
        <v>26000</v>
      </c>
      <c r="N8" s="21">
        <v>10807.5</v>
      </c>
      <c r="O8" s="63">
        <v>5878.2</v>
      </c>
      <c r="P8" s="22">
        <f t="shared" si="97"/>
        <v>0.41567307692307692</v>
      </c>
      <c r="Q8" s="22">
        <f t="shared" si="159"/>
        <v>1.8385730325609881</v>
      </c>
      <c r="R8" s="21"/>
      <c r="S8" s="21"/>
      <c r="T8" s="63"/>
      <c r="U8" s="22" t="str">
        <f t="shared" si="100"/>
        <v xml:space="preserve"> </v>
      </c>
      <c r="V8" s="22" t="str">
        <f>IF(S8=0," ",IF(S8/T8*100&gt;200,"св.200",S8/T8))</f>
        <v xml:space="preserve"> </v>
      </c>
      <c r="W8" s="21">
        <v>13000</v>
      </c>
      <c r="X8" s="21">
        <v>12394.2</v>
      </c>
      <c r="Y8" s="63">
        <v>12201.97</v>
      </c>
      <c r="Z8" s="22">
        <f t="shared" si="103"/>
        <v>0.95340000000000003</v>
      </c>
      <c r="AA8" s="22">
        <f t="shared" si="161"/>
        <v>1.0157540134912642</v>
      </c>
      <c r="AB8" s="21">
        <v>12000</v>
      </c>
      <c r="AC8" s="21">
        <v>347.56</v>
      </c>
      <c r="AD8" s="63">
        <v>-2441.1799999999998</v>
      </c>
      <c r="AE8" s="22">
        <f t="shared" si="106"/>
        <v>2.8963333333333334E-2</v>
      </c>
      <c r="AF8" s="22">
        <f t="shared" si="162"/>
        <v>-0.14237377006201921</v>
      </c>
      <c r="AG8" s="21">
        <v>35000</v>
      </c>
      <c r="AH8" s="21">
        <v>39924.300000000003</v>
      </c>
      <c r="AI8" s="63">
        <v>25675.58</v>
      </c>
      <c r="AJ8" s="22">
        <f t="shared" si="109"/>
        <v>1.1406942857142859</v>
      </c>
      <c r="AK8" s="22">
        <f t="shared" si="163"/>
        <v>1.5549522152956232</v>
      </c>
      <c r="AL8" s="21"/>
      <c r="AM8" s="21"/>
      <c r="AN8" s="63"/>
      <c r="AO8" s="22" t="str">
        <f>IF(AM8&lt;=0," ",IF(AL8&lt;=0," ",IF(AM8/AL8*100&gt;200,"СВ.200",AM8/AL8)))</f>
        <v xml:space="preserve"> </v>
      </c>
      <c r="AP8" s="22" t="str">
        <f>IF(AM8=0," ",IF(AM8/AN8*100&gt;200,"св.200",AM8/AN8))</f>
        <v xml:space="preserve"> </v>
      </c>
      <c r="AQ8" s="21">
        <f t="shared" ref="AQ8:AQ10" si="186">AV8+BA8+BF8+BK8+BP8+BU8+BZ8+CE8+CT8+CY8+DD8+DL8+DQ8</f>
        <v>55500</v>
      </c>
      <c r="AR8" s="21">
        <f>AW8+BB8+BG8+BL8+BQ8+BV8+CA8+CF8+++++CU8+CZ8+DE8+DI8+DM8+DR8</f>
        <v>16119.41</v>
      </c>
      <c r="AS8" s="36">
        <v>18660.439999999999</v>
      </c>
      <c r="AT8" s="22">
        <f>IF(AR8&lt;=0," ",IF(AQ8&lt;=0," ",IF(AR8/AQ8*100&gt;200,"СВ.200",AR8/AQ8)))</f>
        <v>0.29043981981981981</v>
      </c>
      <c r="AU8" s="22">
        <f>IF(AS8=0," ",IF(AR8/AS8*100&gt;200,"св.200",AR8/AS8))</f>
        <v>0.86382796975848375</v>
      </c>
      <c r="AV8" s="21"/>
      <c r="AW8" s="21"/>
      <c r="AX8" s="63"/>
      <c r="AY8" s="22" t="str">
        <f t="shared" si="116"/>
        <v xml:space="preserve"> </v>
      </c>
      <c r="AZ8" s="22" t="str">
        <f t="shared" si="165"/>
        <v xml:space="preserve"> </v>
      </c>
      <c r="BA8" s="21">
        <v>31000</v>
      </c>
      <c r="BB8" s="21"/>
      <c r="BC8" s="63"/>
      <c r="BD8" s="22" t="str">
        <f t="shared" si="166"/>
        <v xml:space="preserve"> </v>
      </c>
      <c r="BE8" s="22" t="str">
        <f t="shared" si="167"/>
        <v xml:space="preserve"> </v>
      </c>
      <c r="BF8" s="21">
        <v>19500</v>
      </c>
      <c r="BG8" s="21">
        <v>13046.4</v>
      </c>
      <c r="BH8" s="63">
        <v>9784.7999999999993</v>
      </c>
      <c r="BI8" s="22">
        <f t="shared" si="168"/>
        <v>0.66904615384615385</v>
      </c>
      <c r="BJ8" s="22">
        <f t="shared" si="169"/>
        <v>1.3333333333333335</v>
      </c>
      <c r="BK8" s="21"/>
      <c r="BL8" s="21"/>
      <c r="BM8" s="63"/>
      <c r="BN8" s="22" t="str">
        <f t="shared" si="127"/>
        <v xml:space="preserve"> </v>
      </c>
      <c r="BO8" s="22" t="str">
        <f t="shared" si="170"/>
        <v xml:space="preserve"> </v>
      </c>
      <c r="BP8" s="21"/>
      <c r="BQ8" s="21"/>
      <c r="BR8" s="63"/>
      <c r="BS8" s="22" t="str">
        <f t="shared" si="130"/>
        <v xml:space="preserve"> </v>
      </c>
      <c r="BT8" s="22" t="str">
        <f t="shared" si="131"/>
        <v xml:space="preserve"> </v>
      </c>
      <c r="BU8" s="21">
        <v>5000</v>
      </c>
      <c r="BV8" s="21">
        <v>3000</v>
      </c>
      <c r="BW8" s="63"/>
      <c r="BX8" s="22">
        <f t="shared" ref="BX8:BX10" si="187">IF(BV8&lt;=0," ",IF(BU8&lt;=0," ",IF(BV8/BU8*100&gt;200,"СВ.200",BV8/BU8)))</f>
        <v>0.6</v>
      </c>
      <c r="BY8" s="22" t="str">
        <f t="shared" ref="BY8:BY10" si="188">IF(BW8=0," ",IF(BV8/BW8*100&gt;200,"св.200",BV8/BW8))</f>
        <v xml:space="preserve"> </v>
      </c>
      <c r="BZ8" s="21"/>
      <c r="CA8" s="21"/>
      <c r="CB8" s="63"/>
      <c r="CC8" s="22" t="str">
        <f t="shared" si="137"/>
        <v xml:space="preserve"> </v>
      </c>
      <c r="CD8" s="22" t="str">
        <f t="shared" si="172"/>
        <v xml:space="preserve"> </v>
      </c>
      <c r="CE8" s="21">
        <f t="shared" ref="CE8:CE10" si="189">CJ8+CO8</f>
        <v>0</v>
      </c>
      <c r="CF8" s="21">
        <f t="shared" ref="CF8:CF10" si="190">CK8+CP8</f>
        <v>0</v>
      </c>
      <c r="CG8" s="21">
        <v>0</v>
      </c>
      <c r="CH8" s="28" t="str">
        <f t="shared" si="173"/>
        <v xml:space="preserve"> </v>
      </c>
      <c r="CI8" s="22" t="str">
        <f t="shared" ref="CI8:CI64" si="191">IF(CG8=0," ",IF(CF8/CG8*100&gt;200,"св.200",CF8/CG8))</f>
        <v xml:space="preserve"> </v>
      </c>
      <c r="CJ8" s="21"/>
      <c r="CK8" s="21"/>
      <c r="CL8" s="63"/>
      <c r="CM8" s="22" t="str">
        <f t="shared" si="174"/>
        <v xml:space="preserve"> </v>
      </c>
      <c r="CN8" s="22" t="str">
        <f t="shared" si="175"/>
        <v xml:space="preserve"> </v>
      </c>
      <c r="CO8" s="21"/>
      <c r="CP8" s="21"/>
      <c r="CQ8" s="63"/>
      <c r="CR8" s="22" t="str">
        <f t="shared" si="176"/>
        <v xml:space="preserve"> </v>
      </c>
      <c r="CS8" s="22" t="str">
        <f t="shared" si="177"/>
        <v xml:space="preserve"> </v>
      </c>
      <c r="CT8" s="21"/>
      <c r="CU8" s="21"/>
      <c r="CV8" s="63"/>
      <c r="CW8" s="22" t="str">
        <f t="shared" si="178"/>
        <v xml:space="preserve"> </v>
      </c>
      <c r="CX8" s="22" t="str">
        <f t="shared" si="179"/>
        <v xml:space="preserve"> </v>
      </c>
      <c r="CY8" s="21"/>
      <c r="CZ8" s="21"/>
      <c r="DA8" s="63"/>
      <c r="DB8" s="22" t="str">
        <f t="shared" si="148"/>
        <v xml:space="preserve"> </v>
      </c>
      <c r="DC8" s="22" t="str">
        <f t="shared" si="180"/>
        <v xml:space="preserve"> </v>
      </c>
      <c r="DD8" s="21"/>
      <c r="DE8" s="21"/>
      <c r="DF8" s="63"/>
      <c r="DG8" s="22" t="str">
        <f t="shared" si="151"/>
        <v xml:space="preserve"> </v>
      </c>
      <c r="DH8" s="22" t="str">
        <f t="shared" si="181"/>
        <v xml:space="preserve"> </v>
      </c>
      <c r="DI8" s="21">
        <v>73.010000000000005</v>
      </c>
      <c r="DJ8" s="63"/>
      <c r="DK8" s="22" t="str">
        <f t="shared" si="182"/>
        <v xml:space="preserve"> </v>
      </c>
      <c r="DL8" s="21"/>
      <c r="DM8" s="21"/>
      <c r="DN8" s="63"/>
      <c r="DO8" s="22" t="str">
        <f t="shared" si="155"/>
        <v xml:space="preserve"> </v>
      </c>
      <c r="DP8" s="51" t="str">
        <f t="shared" si="183"/>
        <v xml:space="preserve"> </v>
      </c>
      <c r="DQ8" s="21"/>
      <c r="DR8" s="21"/>
      <c r="DS8" s="63">
        <v>8875.64</v>
      </c>
      <c r="DT8" s="22" t="str">
        <f t="shared" si="158"/>
        <v xml:space="preserve"> </v>
      </c>
      <c r="DU8" s="22">
        <f t="shared" si="184"/>
        <v>0</v>
      </c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</row>
    <row r="9" spans="1:144" s="14" customFormat="1" ht="15.75" customHeight="1" outlineLevel="1" x14ac:dyDescent="0.25">
      <c r="A9" s="13">
        <v>3</v>
      </c>
      <c r="B9" s="8" t="s">
        <v>97</v>
      </c>
      <c r="C9" s="21">
        <f>H9+AQ9</f>
        <v>430020</v>
      </c>
      <c r="D9" s="21">
        <f>I9+AR9</f>
        <v>65531.929999999993</v>
      </c>
      <c r="E9" s="21">
        <v>272381.08</v>
      </c>
      <c r="F9" s="22">
        <f>IF(D9&lt;=0," ",IF(D9/C9*100&gt;200,"СВ.200",D9/C9))</f>
        <v>0.152392749174457</v>
      </c>
      <c r="G9" s="22">
        <f t="shared" si="92"/>
        <v>0.24058914077292001</v>
      </c>
      <c r="H9" s="21">
        <f t="shared" si="185"/>
        <v>236500</v>
      </c>
      <c r="I9" s="21">
        <f>N9+S9+X9+AC9+AH9+AM9</f>
        <v>73365.34</v>
      </c>
      <c r="J9" s="19">
        <v>140330.79</v>
      </c>
      <c r="K9" s="22">
        <f>IF(I9&lt;=0," ",IF(I9/H9*100&gt;200,"СВ.200",I9/H9))</f>
        <v>0.31021285412262156</v>
      </c>
      <c r="L9" s="22">
        <f>IF(J9=0," ",IF(I9/J9*100&gt;200,"св.200",I9/J9))</f>
        <v>0.52280287170050133</v>
      </c>
      <c r="M9" s="21">
        <v>70000</v>
      </c>
      <c r="N9" s="21">
        <v>49893.1</v>
      </c>
      <c r="O9" s="63">
        <v>37634.879999999997</v>
      </c>
      <c r="P9" s="22">
        <f t="shared" si="97"/>
        <v>0.71275857142857135</v>
      </c>
      <c r="Q9" s="22">
        <f t="shared" si="159"/>
        <v>1.325714337338129</v>
      </c>
      <c r="R9" s="21"/>
      <c r="S9" s="21"/>
      <c r="T9" s="63"/>
      <c r="U9" s="22" t="str">
        <f t="shared" si="100"/>
        <v xml:space="preserve"> </v>
      </c>
      <c r="V9" s="22" t="str">
        <f t="shared" ref="V9:V10" si="192">IF(S9=0," ",IF(S9/T9*100&gt;200,"св.200",S9/T9))</f>
        <v xml:space="preserve"> </v>
      </c>
      <c r="W9" s="21">
        <v>500</v>
      </c>
      <c r="X9" s="21">
        <v>-300</v>
      </c>
      <c r="Y9" s="63">
        <v>415.2</v>
      </c>
      <c r="Z9" s="22" t="str">
        <f t="shared" si="103"/>
        <v xml:space="preserve"> </v>
      </c>
      <c r="AA9" s="22">
        <f t="shared" si="161"/>
        <v>-0.7225433526011561</v>
      </c>
      <c r="AB9" s="21">
        <v>25000</v>
      </c>
      <c r="AC9" s="21">
        <v>3947.32</v>
      </c>
      <c r="AD9" s="63">
        <v>48477.35</v>
      </c>
      <c r="AE9" s="22">
        <f t="shared" si="106"/>
        <v>0.1578928</v>
      </c>
      <c r="AF9" s="22">
        <f t="shared" si="162"/>
        <v>8.1426068050336919E-2</v>
      </c>
      <c r="AG9" s="21">
        <v>140000</v>
      </c>
      <c r="AH9" s="21">
        <v>18624.919999999998</v>
      </c>
      <c r="AI9" s="63">
        <v>52803.360000000001</v>
      </c>
      <c r="AJ9" s="22">
        <f t="shared" si="109"/>
        <v>0.13303514285714285</v>
      </c>
      <c r="AK9" s="22">
        <f t="shared" si="163"/>
        <v>0.35272225100826915</v>
      </c>
      <c r="AL9" s="21">
        <v>1000</v>
      </c>
      <c r="AM9" s="21">
        <v>1200</v>
      </c>
      <c r="AN9" s="63">
        <v>1000</v>
      </c>
      <c r="AO9" s="22">
        <f>IF(AM9&lt;=0," ",IF(AL9&lt;=0," ",IF(AM9/AL9*100&gt;200,"СВ.200",AM9/AL9)))</f>
        <v>1.2</v>
      </c>
      <c r="AP9" s="22">
        <f t="shared" si="164"/>
        <v>1.2</v>
      </c>
      <c r="AQ9" s="21">
        <f t="shared" si="186"/>
        <v>193520</v>
      </c>
      <c r="AR9" s="21">
        <f>AW9+BB9+BG9+BL9+BQ9+BV9+CA9+CF9+++++CU9+CZ9+DE9+DI9+DM9+DR9</f>
        <v>-7833.4100000000035</v>
      </c>
      <c r="AS9" s="36">
        <v>132050.28999999998</v>
      </c>
      <c r="AT9" s="22" t="str">
        <f>IF(AR9&lt;=0," ",IF(AQ9&lt;=0," ",IF(AR9/AQ9*100&gt;200,"СВ.200",AR9/AQ9)))</f>
        <v xml:space="preserve"> </v>
      </c>
      <c r="AU9" s="22">
        <f>IF(AS9=0," ",IF(AR9/AS9*100&gt;200,"св.200",AR9/AS9))</f>
        <v>-5.9321414591365189E-2</v>
      </c>
      <c r="AV9" s="21"/>
      <c r="AW9" s="21"/>
      <c r="AX9" s="63"/>
      <c r="AY9" s="22" t="str">
        <f t="shared" si="116"/>
        <v xml:space="preserve"> </v>
      </c>
      <c r="AZ9" s="22" t="str">
        <f t="shared" si="165"/>
        <v xml:space="preserve"> </v>
      </c>
      <c r="BA9" s="21">
        <v>80000</v>
      </c>
      <c r="BB9" s="21">
        <v>39836.97</v>
      </c>
      <c r="BC9" s="63">
        <v>10866.6</v>
      </c>
      <c r="BD9" s="22">
        <f t="shared" si="166"/>
        <v>0.49796212500000003</v>
      </c>
      <c r="BE9" s="22" t="str">
        <f t="shared" si="167"/>
        <v>св.200</v>
      </c>
      <c r="BF9" s="21"/>
      <c r="BG9" s="21"/>
      <c r="BH9" s="63"/>
      <c r="BI9" s="22" t="str">
        <f t="shared" si="168"/>
        <v xml:space="preserve"> </v>
      </c>
      <c r="BJ9" s="22" t="str">
        <f t="shared" si="169"/>
        <v xml:space="preserve"> </v>
      </c>
      <c r="BK9" s="21"/>
      <c r="BL9" s="21"/>
      <c r="BM9" s="63"/>
      <c r="BN9" s="22" t="str">
        <f t="shared" si="127"/>
        <v xml:space="preserve"> </v>
      </c>
      <c r="BO9" s="22" t="str">
        <f t="shared" si="170"/>
        <v xml:space="preserve"> </v>
      </c>
      <c r="BP9" s="21"/>
      <c r="BQ9" s="21"/>
      <c r="BR9" s="63"/>
      <c r="BS9" s="22" t="str">
        <f t="shared" si="130"/>
        <v xml:space="preserve"> </v>
      </c>
      <c r="BT9" s="22" t="str">
        <f t="shared" si="131"/>
        <v xml:space="preserve"> </v>
      </c>
      <c r="BU9" s="21">
        <v>80000</v>
      </c>
      <c r="BV9" s="21">
        <v>46860</v>
      </c>
      <c r="BW9" s="63">
        <v>58550.49</v>
      </c>
      <c r="BX9" s="22">
        <f t="shared" si="187"/>
        <v>0.58574999999999999</v>
      </c>
      <c r="BY9" s="22">
        <f t="shared" si="188"/>
        <v>0.80033489045095951</v>
      </c>
      <c r="BZ9" s="21"/>
      <c r="CA9" s="21">
        <v>12623</v>
      </c>
      <c r="CB9" s="63"/>
      <c r="CC9" s="22" t="str">
        <f t="shared" si="137"/>
        <v xml:space="preserve"> </v>
      </c>
      <c r="CD9" s="22" t="str">
        <f t="shared" si="172"/>
        <v xml:space="preserve"> </v>
      </c>
      <c r="CE9" s="21">
        <f t="shared" si="189"/>
        <v>0</v>
      </c>
      <c r="CF9" s="21">
        <f t="shared" si="190"/>
        <v>2846.62</v>
      </c>
      <c r="CG9" s="21">
        <v>62633.2</v>
      </c>
      <c r="CH9" s="28" t="str">
        <f t="shared" si="173"/>
        <v xml:space="preserve"> </v>
      </c>
      <c r="CI9" s="22">
        <f t="shared" si="191"/>
        <v>4.5449058965532654E-2</v>
      </c>
      <c r="CJ9" s="21"/>
      <c r="CK9" s="21"/>
      <c r="CL9" s="63"/>
      <c r="CM9" s="22" t="str">
        <f t="shared" si="174"/>
        <v xml:space="preserve"> </v>
      </c>
      <c r="CN9" s="22" t="str">
        <f t="shared" si="175"/>
        <v xml:space="preserve"> </v>
      </c>
      <c r="CO9" s="21"/>
      <c r="CP9" s="21">
        <v>2846.62</v>
      </c>
      <c r="CQ9" s="63">
        <v>62633.2</v>
      </c>
      <c r="CR9" s="22" t="str">
        <f t="shared" si="176"/>
        <v xml:space="preserve"> </v>
      </c>
      <c r="CS9" s="22">
        <f t="shared" si="177"/>
        <v>4.5449058965532654E-2</v>
      </c>
      <c r="CT9" s="21"/>
      <c r="CU9" s="21"/>
      <c r="CV9" s="63"/>
      <c r="CW9" s="22" t="str">
        <f t="shared" si="178"/>
        <v xml:space="preserve"> </v>
      </c>
      <c r="CX9" s="22" t="str">
        <f t="shared" si="179"/>
        <v xml:space="preserve"> </v>
      </c>
      <c r="CY9" s="21"/>
      <c r="CZ9" s="21"/>
      <c r="DA9" s="63"/>
      <c r="DB9" s="22" t="str">
        <f t="shared" si="148"/>
        <v xml:space="preserve"> </v>
      </c>
      <c r="DC9" s="22" t="str">
        <f t="shared" si="180"/>
        <v xml:space="preserve"> </v>
      </c>
      <c r="DD9" s="21"/>
      <c r="DE9" s="21"/>
      <c r="DF9" s="63"/>
      <c r="DG9" s="22" t="str">
        <f t="shared" si="151"/>
        <v xml:space="preserve"> </v>
      </c>
      <c r="DH9" s="22" t="str">
        <f t="shared" si="181"/>
        <v xml:space="preserve"> </v>
      </c>
      <c r="DI9" s="21">
        <v>-110000</v>
      </c>
      <c r="DJ9" s="63"/>
      <c r="DK9" s="22" t="str">
        <f t="shared" si="182"/>
        <v xml:space="preserve"> </v>
      </c>
      <c r="DL9" s="21"/>
      <c r="DM9" s="21"/>
      <c r="DN9" s="63"/>
      <c r="DO9" s="22" t="str">
        <f t="shared" si="155"/>
        <v xml:space="preserve"> </v>
      </c>
      <c r="DP9" s="51" t="str">
        <f t="shared" si="183"/>
        <v xml:space="preserve"> </v>
      </c>
      <c r="DQ9" s="21">
        <v>33520</v>
      </c>
      <c r="DR9" s="21"/>
      <c r="DS9" s="63"/>
      <c r="DT9" s="22" t="str">
        <f t="shared" si="158"/>
        <v xml:space="preserve"> </v>
      </c>
      <c r="DU9" s="22" t="str">
        <f t="shared" si="184"/>
        <v xml:space="preserve"> </v>
      </c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</row>
    <row r="10" spans="1:144" s="14" customFormat="1" ht="15.75" customHeight="1" outlineLevel="1" x14ac:dyDescent="0.25">
      <c r="A10" s="13">
        <v>4</v>
      </c>
      <c r="B10" s="8" t="s">
        <v>83</v>
      </c>
      <c r="C10" s="21">
        <f>H10+AQ10</f>
        <v>117850.95</v>
      </c>
      <c r="D10" s="21">
        <f>I10+AR10</f>
        <v>91663</v>
      </c>
      <c r="E10" s="21">
        <v>53060.959999999999</v>
      </c>
      <c r="F10" s="22">
        <f>IF(D10&lt;=0," ",IF(D10/C10*100&gt;200,"СВ.200",D10/C10))</f>
        <v>0.77778753586627858</v>
      </c>
      <c r="G10" s="22">
        <f t="shared" si="92"/>
        <v>1.7275036109410762</v>
      </c>
      <c r="H10" s="21">
        <f t="shared" si="185"/>
        <v>80000</v>
      </c>
      <c r="I10" s="21">
        <f>N10+S10+X10+AC10+AH10+AM10</f>
        <v>41035.040000000001</v>
      </c>
      <c r="J10" s="19">
        <v>21141.1</v>
      </c>
      <c r="K10" s="22">
        <f>IF(I10&lt;=0," ",IF(I10/H10*100&gt;200,"СВ.200",I10/H10))</f>
        <v>0.51293800000000001</v>
      </c>
      <c r="L10" s="22">
        <f>IF(J10=0," ",IF(I10/J10*100&gt;200,"св.200",I10/J10))</f>
        <v>1.9410077999725655</v>
      </c>
      <c r="M10" s="21">
        <v>20000</v>
      </c>
      <c r="N10" s="21">
        <v>13652.75</v>
      </c>
      <c r="O10" s="63">
        <v>11951.52</v>
      </c>
      <c r="P10" s="22">
        <f t="shared" si="97"/>
        <v>0.68263750000000001</v>
      </c>
      <c r="Q10" s="22">
        <f t="shared" si="159"/>
        <v>1.1423442373857049</v>
      </c>
      <c r="R10" s="21"/>
      <c r="S10" s="21"/>
      <c r="T10" s="63"/>
      <c r="U10" s="22" t="str">
        <f t="shared" si="100"/>
        <v xml:space="preserve"> </v>
      </c>
      <c r="V10" s="22" t="str">
        <f t="shared" si="192"/>
        <v xml:space="preserve"> </v>
      </c>
      <c r="W10" s="21"/>
      <c r="X10" s="21"/>
      <c r="Y10" s="63"/>
      <c r="Z10" s="22" t="str">
        <f t="shared" si="103"/>
        <v xml:space="preserve"> </v>
      </c>
      <c r="AA10" s="22" t="str">
        <f t="shared" si="161"/>
        <v xml:space="preserve"> </v>
      </c>
      <c r="AB10" s="21">
        <v>5000</v>
      </c>
      <c r="AC10" s="21">
        <v>2133.7600000000002</v>
      </c>
      <c r="AD10" s="63">
        <v>2879.17</v>
      </c>
      <c r="AE10" s="22">
        <f t="shared" si="106"/>
        <v>0.42675200000000002</v>
      </c>
      <c r="AF10" s="22">
        <f t="shared" si="162"/>
        <v>0.74110247050365219</v>
      </c>
      <c r="AG10" s="21">
        <v>55000</v>
      </c>
      <c r="AH10" s="21">
        <v>25248.53</v>
      </c>
      <c r="AI10" s="63">
        <v>6310.41</v>
      </c>
      <c r="AJ10" s="22">
        <f t="shared" si="109"/>
        <v>0.45906418181818182</v>
      </c>
      <c r="AK10" s="22" t="str">
        <f t="shared" si="163"/>
        <v>св.200</v>
      </c>
      <c r="AL10" s="21"/>
      <c r="AM10" s="21"/>
      <c r="AN10" s="63"/>
      <c r="AO10" s="22" t="str">
        <f>IF(AM10&lt;=0," ",IF(AL10&lt;=0," ",IF(AM10/AL10*100&gt;200,"СВ.200",AM10/AL10)))</f>
        <v xml:space="preserve"> </v>
      </c>
      <c r="AP10" s="22" t="str">
        <f t="shared" ref="AP10" si="193">IF(AN10=0," ",IF(AM10/AN10*100&gt;200,"св.200",AM10/AN10))</f>
        <v xml:space="preserve"> </v>
      </c>
      <c r="AQ10" s="21">
        <f t="shared" si="186"/>
        <v>37850.949999999997</v>
      </c>
      <c r="AR10" s="21">
        <f>AW10+BB10+BG10+BL10+BQ10+BV10+CA10+CF10+++++CU10+CZ10+DE10+DI10+DM10+DR10</f>
        <v>50627.960000000006</v>
      </c>
      <c r="AS10" s="36">
        <v>31919.859999999997</v>
      </c>
      <c r="AT10" s="22">
        <f>IF(AR10&lt;=0," ",IF(AQ10&lt;=0," ",IF(AR10/AQ10*100&gt;200,"СВ.200",AR10/AQ10)))</f>
        <v>1.3375611444362694</v>
      </c>
      <c r="AU10" s="22">
        <f>IF(AS10=0," ",IF(AR10/AS10*100&gt;200,"св.200",AR10/AS10))</f>
        <v>1.5860959289921701</v>
      </c>
      <c r="AV10" s="21"/>
      <c r="AW10" s="21"/>
      <c r="AX10" s="63"/>
      <c r="AY10" s="22" t="str">
        <f t="shared" si="116"/>
        <v xml:space="preserve"> </v>
      </c>
      <c r="AZ10" s="22" t="str">
        <f t="shared" si="165"/>
        <v xml:space="preserve"> </v>
      </c>
      <c r="BA10" s="21">
        <v>10000</v>
      </c>
      <c r="BB10" s="21"/>
      <c r="BC10" s="63">
        <v>362.23</v>
      </c>
      <c r="BD10" s="22" t="str">
        <f t="shared" si="166"/>
        <v xml:space="preserve"> </v>
      </c>
      <c r="BE10" s="22">
        <f t="shared" si="167"/>
        <v>0</v>
      </c>
      <c r="BF10" s="21"/>
      <c r="BG10" s="21"/>
      <c r="BH10" s="63"/>
      <c r="BI10" s="22" t="str">
        <f t="shared" si="168"/>
        <v xml:space="preserve"> </v>
      </c>
      <c r="BJ10" s="22" t="str">
        <f t="shared" si="169"/>
        <v xml:space="preserve"> </v>
      </c>
      <c r="BK10" s="21"/>
      <c r="BL10" s="21"/>
      <c r="BM10" s="63"/>
      <c r="BN10" s="22" t="str">
        <f t="shared" si="127"/>
        <v xml:space="preserve"> </v>
      </c>
      <c r="BO10" s="22" t="str">
        <f t="shared" si="170"/>
        <v xml:space="preserve"> </v>
      </c>
      <c r="BP10" s="21"/>
      <c r="BQ10" s="21"/>
      <c r="BR10" s="63"/>
      <c r="BS10" s="22" t="str">
        <f t="shared" si="130"/>
        <v xml:space="preserve"> </v>
      </c>
      <c r="BT10" s="22" t="str">
        <f>IF(BQ10=0," ",IF(BQ10/BR10*100&gt;200,"св.200",BQ10/BR10))</f>
        <v xml:space="preserve"> </v>
      </c>
      <c r="BU10" s="21">
        <v>10000</v>
      </c>
      <c r="BV10" s="21">
        <v>6800</v>
      </c>
      <c r="BW10" s="63">
        <v>8570</v>
      </c>
      <c r="BX10" s="22">
        <f t="shared" si="187"/>
        <v>0.68</v>
      </c>
      <c r="BY10" s="22">
        <f t="shared" si="188"/>
        <v>0.79346557759626601</v>
      </c>
      <c r="BZ10" s="21"/>
      <c r="CA10" s="21"/>
      <c r="CB10" s="63"/>
      <c r="CC10" s="22" t="str">
        <f t="shared" si="137"/>
        <v xml:space="preserve"> </v>
      </c>
      <c r="CD10" s="22" t="str">
        <f t="shared" si="172"/>
        <v xml:space="preserve"> </v>
      </c>
      <c r="CE10" s="21">
        <f t="shared" si="189"/>
        <v>0</v>
      </c>
      <c r="CF10" s="21">
        <f t="shared" si="190"/>
        <v>8064.23</v>
      </c>
      <c r="CG10" s="21">
        <v>1357.71</v>
      </c>
      <c r="CH10" s="28" t="str">
        <f t="shared" si="173"/>
        <v xml:space="preserve"> </v>
      </c>
      <c r="CI10" s="22" t="str">
        <f t="shared" si="191"/>
        <v>св.200</v>
      </c>
      <c r="CJ10" s="21"/>
      <c r="CK10" s="21"/>
      <c r="CL10" s="63"/>
      <c r="CM10" s="22" t="str">
        <f t="shared" si="174"/>
        <v xml:space="preserve"> </v>
      </c>
      <c r="CN10" s="22" t="str">
        <f t="shared" si="175"/>
        <v xml:space="preserve"> </v>
      </c>
      <c r="CO10" s="21"/>
      <c r="CP10" s="21">
        <v>8064.23</v>
      </c>
      <c r="CQ10" s="63">
        <v>1357.71</v>
      </c>
      <c r="CR10" s="22" t="str">
        <f t="shared" si="176"/>
        <v xml:space="preserve"> </v>
      </c>
      <c r="CS10" s="22" t="str">
        <f t="shared" si="177"/>
        <v>св.200</v>
      </c>
      <c r="CT10" s="21"/>
      <c r="CU10" s="21"/>
      <c r="CV10" s="63"/>
      <c r="CW10" s="22" t="str">
        <f t="shared" si="178"/>
        <v xml:space="preserve"> </v>
      </c>
      <c r="CX10" s="22" t="str">
        <f t="shared" si="179"/>
        <v xml:space="preserve"> </v>
      </c>
      <c r="CY10" s="21"/>
      <c r="CZ10" s="21"/>
      <c r="DA10" s="63"/>
      <c r="DB10" s="22" t="str">
        <f t="shared" si="148"/>
        <v xml:space="preserve"> </v>
      </c>
      <c r="DC10" s="22" t="str">
        <f t="shared" si="180"/>
        <v xml:space="preserve"> </v>
      </c>
      <c r="DD10" s="21"/>
      <c r="DE10" s="21"/>
      <c r="DF10" s="63"/>
      <c r="DG10" s="22" t="str">
        <f t="shared" si="151"/>
        <v xml:space="preserve"> </v>
      </c>
      <c r="DH10" s="22" t="str">
        <f t="shared" si="181"/>
        <v xml:space="preserve"> </v>
      </c>
      <c r="DI10" s="21"/>
      <c r="DJ10" s="63"/>
      <c r="DK10" s="22" t="str">
        <f t="shared" si="182"/>
        <v xml:space="preserve"> </v>
      </c>
      <c r="DL10" s="21"/>
      <c r="DM10" s="21">
        <v>35763.730000000003</v>
      </c>
      <c r="DN10" s="63">
        <v>9129.92</v>
      </c>
      <c r="DO10" s="22" t="str">
        <f t="shared" si="155"/>
        <v xml:space="preserve"> </v>
      </c>
      <c r="DP10" s="51" t="str">
        <f t="shared" si="183"/>
        <v>св.200</v>
      </c>
      <c r="DQ10" s="21">
        <v>17850.95</v>
      </c>
      <c r="DR10" s="21"/>
      <c r="DS10" s="63">
        <v>12500</v>
      </c>
      <c r="DT10" s="22" t="str">
        <f t="shared" si="158"/>
        <v xml:space="preserve"> </v>
      </c>
      <c r="DU10" s="22">
        <f t="shared" si="184"/>
        <v>0</v>
      </c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</row>
    <row r="11" spans="1:144" s="16" customFormat="1" ht="15.75" x14ac:dyDescent="0.25">
      <c r="A11" s="15"/>
      <c r="B11" s="7" t="s">
        <v>123</v>
      </c>
      <c r="C11" s="24">
        <f>SUM(C12:C17)</f>
        <v>47407808.210000008</v>
      </c>
      <c r="D11" s="24">
        <f t="shared" ref="D11" si="194">SUM(D12:D17)</f>
        <v>22372763.48</v>
      </c>
      <c r="E11" s="24">
        <v>18147775.809999999</v>
      </c>
      <c r="F11" s="20">
        <f>IF(D11&lt;=0," ",IF(D11/C11*100&gt;200,"СВ.200",D11/C11))</f>
        <v>0.47192148982919613</v>
      </c>
      <c r="G11" s="20">
        <f t="shared" si="92"/>
        <v>1.2328102195130657</v>
      </c>
      <c r="H11" s="24">
        <f t="shared" ref="H11" si="195">SUM(H12:H17)</f>
        <v>41886973.310000002</v>
      </c>
      <c r="I11" s="24">
        <f t="shared" ref="I11" si="196">SUM(I12:I17)</f>
        <v>19735396.149999995</v>
      </c>
      <c r="J11" s="39">
        <v>16193337.300000001</v>
      </c>
      <c r="K11" s="20">
        <f>IF(I11&lt;=0," ",IF(I11/H11*100&gt;200,"СВ.200",I11/H11))</f>
        <v>0.47115832418687581</v>
      </c>
      <c r="L11" s="20">
        <f>IF(J11=0," ",IF(I11/J11*100&gt;200,"св.200",I11/J11))</f>
        <v>1.2187355691034729</v>
      </c>
      <c r="M11" s="24">
        <f t="shared" ref="M11" si="197">SUM(M12:M17)</f>
        <v>31370834.559999999</v>
      </c>
      <c r="N11" s="24">
        <f t="shared" ref="N11" si="198">SUM(N12:N17)</f>
        <v>17281864.539999999</v>
      </c>
      <c r="O11" s="39">
        <v>13596386.84</v>
      </c>
      <c r="P11" s="20">
        <f t="shared" si="97"/>
        <v>0.55088953744429803</v>
      </c>
      <c r="Q11" s="20">
        <f t="shared" si="159"/>
        <v>1.2710630216225887</v>
      </c>
      <c r="R11" s="24">
        <f t="shared" ref="R11" si="199">SUM(R12:R17)</f>
        <v>2482196.25</v>
      </c>
      <c r="S11" s="24">
        <f t="shared" ref="S11" si="200">SUM(S12:S17)</f>
        <v>1172490.6400000001</v>
      </c>
      <c r="T11" s="39">
        <v>1163924.2</v>
      </c>
      <c r="U11" s="20">
        <f t="shared" si="100"/>
        <v>0.47236016894312854</v>
      </c>
      <c r="V11" s="20">
        <f t="shared" si="160"/>
        <v>1.0073599638189499</v>
      </c>
      <c r="W11" s="24">
        <f t="shared" ref="W11" si="201">SUM(W12:W17)</f>
        <v>7408.5</v>
      </c>
      <c r="X11" s="24">
        <f t="shared" ref="X11" si="202">SUM(X12:X17)</f>
        <v>19128.400000000001</v>
      </c>
      <c r="Y11" s="39">
        <v>15681.51</v>
      </c>
      <c r="Z11" s="20" t="str">
        <f t="shared" si="103"/>
        <v>СВ.200</v>
      </c>
      <c r="AA11" s="20">
        <f>IF(Y11=0," ",IF(X11/Y11*100&gt;200,"св.200",X11/Y11))</f>
        <v>1.2198060008251757</v>
      </c>
      <c r="AB11" s="24">
        <f t="shared" ref="AB11" si="203">SUM(AB12:AB17)</f>
        <v>1204000</v>
      </c>
      <c r="AC11" s="24">
        <f t="shared" ref="AC11" si="204">SUM(AC12:AC17)</f>
        <v>97694.29</v>
      </c>
      <c r="AD11" s="39">
        <v>46277.479999999996</v>
      </c>
      <c r="AE11" s="20">
        <f t="shared" si="106"/>
        <v>8.1141436877076409E-2</v>
      </c>
      <c r="AF11" s="20" t="str">
        <f t="shared" si="162"/>
        <v>св.200</v>
      </c>
      <c r="AG11" s="24">
        <f t="shared" ref="AG11" si="205">SUM(AG12:AG17)</f>
        <v>6822534</v>
      </c>
      <c r="AH11" s="24">
        <f t="shared" ref="AH11" si="206">SUM(AH12:AH17)</f>
        <v>1164218.28</v>
      </c>
      <c r="AI11" s="39">
        <v>1371067.27</v>
      </c>
      <c r="AJ11" s="20">
        <f t="shared" si="109"/>
        <v>0.17064308950310839</v>
      </c>
      <c r="AK11" s="20">
        <f t="shared" si="163"/>
        <v>0.84913286566894708</v>
      </c>
      <c r="AL11" s="24">
        <f t="shared" ref="AL11" si="207">SUM(AL12:AL17)</f>
        <v>0</v>
      </c>
      <c r="AM11" s="24">
        <f t="shared" ref="AM11" si="208">SUM(AM12:AM17)</f>
        <v>0</v>
      </c>
      <c r="AN11" s="39">
        <v>0</v>
      </c>
      <c r="AO11" s="23"/>
      <c r="AP11" s="20" t="str">
        <f t="shared" si="164"/>
        <v xml:space="preserve"> </v>
      </c>
      <c r="AQ11" s="24">
        <f t="shared" ref="AQ11" si="209">SUM(AQ12:AQ17)</f>
        <v>5520834.8999999994</v>
      </c>
      <c r="AR11" s="24">
        <f t="shared" ref="AR11" si="210">SUM(AR12:AR17)</f>
        <v>2637367.33</v>
      </c>
      <c r="AS11" s="39">
        <v>1954438.5099999998</v>
      </c>
      <c r="AT11" s="20">
        <f>IF(AR11&lt;=0," ",IF(AQ11&lt;=0," ",IF(AR11/AQ11*100&gt;200,"СВ.200",AR11/AQ11)))</f>
        <v>0.47771168270219427</v>
      </c>
      <c r="AU11" s="20">
        <f>IF(AS11=0," ",IF(AR11/AS11*100&gt;200,"св.200",AR11/AS11))</f>
        <v>1.3494245618400142</v>
      </c>
      <c r="AV11" s="24">
        <f t="shared" ref="AV11" si="211">SUM(AV12:AV17)</f>
        <v>449852</v>
      </c>
      <c r="AW11" s="24">
        <f t="shared" ref="AW11" si="212">SUM(AW12:AW17)</f>
        <v>184037.05</v>
      </c>
      <c r="AX11" s="39">
        <v>217012.95</v>
      </c>
      <c r="AY11" s="20">
        <f t="shared" si="116"/>
        <v>0.4091057725651992</v>
      </c>
      <c r="AZ11" s="20">
        <f t="shared" si="165"/>
        <v>0.84804639538792492</v>
      </c>
      <c r="BA11" s="24">
        <f t="shared" ref="BA11" si="213">SUM(BA12:BA17)</f>
        <v>3235197.4</v>
      </c>
      <c r="BB11" s="24">
        <f t="shared" ref="BB11" si="214">SUM(BB12:BB17)</f>
        <v>1489944.69</v>
      </c>
      <c r="BC11" s="39">
        <v>748613.1</v>
      </c>
      <c r="BD11" s="20">
        <f t="shared" si="166"/>
        <v>0.46054212642480485</v>
      </c>
      <c r="BE11" s="20">
        <f t="shared" si="167"/>
        <v>1.9902733334482123</v>
      </c>
      <c r="BF11" s="24">
        <f t="shared" ref="BF11" si="215">SUM(BF12:BF17)</f>
        <v>158979</v>
      </c>
      <c r="BG11" s="24">
        <f t="shared" ref="BG11" si="216">SUM(BG12:BG17)</f>
        <v>73037.399999999994</v>
      </c>
      <c r="BH11" s="39">
        <v>74341.5</v>
      </c>
      <c r="BI11" s="20">
        <f t="shared" si="168"/>
        <v>0.45941539448606417</v>
      </c>
      <c r="BJ11" s="20">
        <f t="shared" si="169"/>
        <v>0.98245798107382809</v>
      </c>
      <c r="BK11" s="24">
        <f t="shared" ref="BK11" si="217">SUM(BK12:BK17)</f>
        <v>343130</v>
      </c>
      <c r="BL11" s="24">
        <f t="shared" ref="BL11" si="218">SUM(BL12:BL17)</f>
        <v>238274.03999999998</v>
      </c>
      <c r="BM11" s="39">
        <v>210033.61</v>
      </c>
      <c r="BN11" s="20">
        <f t="shared" si="127"/>
        <v>0.69441331273861218</v>
      </c>
      <c r="BO11" s="20">
        <f t="shared" si="170"/>
        <v>1.1344567186175585</v>
      </c>
      <c r="BP11" s="24">
        <f t="shared" ref="BP11" si="219">SUM(BP12:BP17)</f>
        <v>0</v>
      </c>
      <c r="BQ11" s="24">
        <f t="shared" ref="BQ11" si="220">SUM(BQ12:BQ17)</f>
        <v>0</v>
      </c>
      <c r="BR11" s="39">
        <v>0</v>
      </c>
      <c r="BS11" s="20" t="str">
        <f t="shared" si="130"/>
        <v xml:space="preserve"> </v>
      </c>
      <c r="BT11" s="20" t="str">
        <f t="shared" si="131"/>
        <v xml:space="preserve"> </v>
      </c>
      <c r="BU11" s="24">
        <f t="shared" ref="BU11" si="221">SUM(BU12:BU17)</f>
        <v>628427.15</v>
      </c>
      <c r="BV11" s="24">
        <f t="shared" ref="BV11" si="222">SUM(BV12:BV17)</f>
        <v>283981.82999999996</v>
      </c>
      <c r="BW11" s="39">
        <v>303165.45999999996</v>
      </c>
      <c r="BX11" s="20">
        <f t="shared" si="134"/>
        <v>0.45189299984890841</v>
      </c>
      <c r="BY11" s="20">
        <f t="shared" si="171"/>
        <v>0.9367222440181675</v>
      </c>
      <c r="BZ11" s="24">
        <f t="shared" ref="BZ11" si="223">SUM(BZ12:BZ17)</f>
        <v>0</v>
      </c>
      <c r="CA11" s="24">
        <f t="shared" ref="CA11" si="224">SUM(CA12:CA17)</f>
        <v>0</v>
      </c>
      <c r="CB11" s="39">
        <v>0</v>
      </c>
      <c r="CC11" s="20" t="str">
        <f t="shared" si="137"/>
        <v xml:space="preserve"> </v>
      </c>
      <c r="CD11" s="20" t="str">
        <f t="shared" si="172"/>
        <v xml:space="preserve"> </v>
      </c>
      <c r="CE11" s="24">
        <f t="shared" ref="CE11" si="225">SUM(CE12:CE17)</f>
        <v>147882.31000000003</v>
      </c>
      <c r="CF11" s="24">
        <f t="shared" ref="CF11" si="226">SUM(CF12:CF17)</f>
        <v>46083.619999999995</v>
      </c>
      <c r="CG11" s="39">
        <v>40529.300000000003</v>
      </c>
      <c r="CH11" s="20">
        <f t="shared" si="173"/>
        <v>0.31162361475148709</v>
      </c>
      <c r="CI11" s="20">
        <f t="shared" si="191"/>
        <v>1.1370445578877502</v>
      </c>
      <c r="CJ11" s="24">
        <f t="shared" ref="CJ11" si="227">SUM(CJ12:CJ17)</f>
        <v>147882.31000000003</v>
      </c>
      <c r="CK11" s="24">
        <f t="shared" ref="CK11" si="228">SUM(CK12:CK17)</f>
        <v>46083.619999999995</v>
      </c>
      <c r="CL11" s="39">
        <v>40529.300000000003</v>
      </c>
      <c r="CM11" s="20">
        <f t="shared" si="174"/>
        <v>0.31162361475148709</v>
      </c>
      <c r="CN11" s="20">
        <f t="shared" si="175"/>
        <v>1.1370445578877502</v>
      </c>
      <c r="CO11" s="24">
        <f t="shared" ref="CO11" si="229">SUM(CO12:CO17)</f>
        <v>0</v>
      </c>
      <c r="CP11" s="24">
        <f t="shared" ref="CP11" si="230">SUM(CP12:CP17)</f>
        <v>0</v>
      </c>
      <c r="CQ11" s="39">
        <v>0</v>
      </c>
      <c r="CR11" s="20" t="str">
        <f t="shared" si="176"/>
        <v xml:space="preserve"> </v>
      </c>
      <c r="CS11" s="20" t="str">
        <f t="shared" si="177"/>
        <v xml:space="preserve"> </v>
      </c>
      <c r="CT11" s="24">
        <f t="shared" ref="CT11" si="231">SUM(CT12:CT17)</f>
        <v>0</v>
      </c>
      <c r="CU11" s="24">
        <f t="shared" ref="CU11" si="232">SUM(CU12:CU17)</f>
        <v>0</v>
      </c>
      <c r="CV11" s="39">
        <v>0</v>
      </c>
      <c r="CW11" s="31" t="str">
        <f t="shared" si="178"/>
        <v xml:space="preserve"> </v>
      </c>
      <c r="CX11" s="31" t="str">
        <f t="shared" si="179"/>
        <v xml:space="preserve"> </v>
      </c>
      <c r="CY11" s="24">
        <f t="shared" ref="CY11" si="233">SUM(CY12:CY17)</f>
        <v>0</v>
      </c>
      <c r="CZ11" s="24">
        <f t="shared" ref="CZ11" si="234">SUM(CZ12:CZ17)</f>
        <v>0</v>
      </c>
      <c r="DA11" s="39">
        <v>0</v>
      </c>
      <c r="DB11" s="20" t="str">
        <f t="shared" si="148"/>
        <v xml:space="preserve"> </v>
      </c>
      <c r="DC11" s="20" t="str">
        <f t="shared" si="180"/>
        <v xml:space="preserve"> </v>
      </c>
      <c r="DD11" s="24">
        <f t="shared" ref="DD11" si="235">SUM(DD12:DD17)</f>
        <v>38153.279999999999</v>
      </c>
      <c r="DE11" s="24">
        <f t="shared" ref="DE11" si="236">SUM(DE12:DE17)</f>
        <v>40153.279999999999</v>
      </c>
      <c r="DF11" s="39">
        <v>1000</v>
      </c>
      <c r="DG11" s="20">
        <f t="shared" ref="DG11" si="237">IF(DE11&lt;=0," ",IF(DD11&lt;=0," ",IF(DE11/DD11*100&gt;200,"СВ.200",DE11/DD11)))</f>
        <v>1.0524201326858398</v>
      </c>
      <c r="DH11" s="20" t="str">
        <f t="shared" ref="DH11" si="238">IF(DF11=0," ",IF(DE11/DF11*100&gt;200,"св.200",DE11/DF11))</f>
        <v>св.200</v>
      </c>
      <c r="DI11" s="24">
        <f t="shared" ref="DI11" si="239">SUM(DI12:DI17)</f>
        <v>0</v>
      </c>
      <c r="DJ11" s="39">
        <v>0</v>
      </c>
      <c r="DK11" s="20" t="str">
        <f t="shared" si="182"/>
        <v xml:space="preserve"> </v>
      </c>
      <c r="DL11" s="24">
        <f t="shared" ref="DL11" si="240">SUM(DL12:DL17)</f>
        <v>50000</v>
      </c>
      <c r="DM11" s="24">
        <f t="shared" ref="DM11" si="241">SUM(DM12:DM17)</f>
        <v>29880.6</v>
      </c>
      <c r="DN11" s="39">
        <v>214130</v>
      </c>
      <c r="DO11" s="20">
        <f t="shared" si="155"/>
        <v>0.59761199999999992</v>
      </c>
      <c r="DP11" s="50">
        <f t="shared" si="183"/>
        <v>0.13954420212020735</v>
      </c>
      <c r="DQ11" s="24">
        <f t="shared" ref="DQ11" si="242">SUM(DQ12:DQ17)</f>
        <v>469213.76000000007</v>
      </c>
      <c r="DR11" s="24">
        <f t="shared" ref="DR11" si="243">SUM(DR12:DR17)</f>
        <v>251974.82</v>
      </c>
      <c r="DS11" s="39">
        <v>145612.59</v>
      </c>
      <c r="DT11" s="20">
        <f t="shared" si="158"/>
        <v>0.53701498438579454</v>
      </c>
      <c r="DU11" s="20">
        <f t="shared" si="184"/>
        <v>1.7304466598664305</v>
      </c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</row>
    <row r="12" spans="1:144" s="14" customFormat="1" ht="15.75" customHeight="1" outlineLevel="1" x14ac:dyDescent="0.25">
      <c r="A12" s="13">
        <v>5</v>
      </c>
      <c r="B12" s="8" t="s">
        <v>53</v>
      </c>
      <c r="C12" s="21">
        <f>H12+AQ12</f>
        <v>18000111.41</v>
      </c>
      <c r="D12" s="21">
        <f>I12+AR12</f>
        <v>9330227.3499999996</v>
      </c>
      <c r="E12" s="21">
        <v>7459787.1399999997</v>
      </c>
      <c r="F12" s="22">
        <f>IF(D12&lt;=0," ",IF(D12/C12*100&gt;200,"СВ.200",D12/C12))</f>
        <v>0.51834275563519971</v>
      </c>
      <c r="G12" s="22">
        <f t="shared" si="92"/>
        <v>1.2507364050604801</v>
      </c>
      <c r="H12" s="21">
        <f t="shared" ref="H12" si="244">M12+R12+W12+AB12+AG12+AL12</f>
        <v>17197249</v>
      </c>
      <c r="I12" s="21">
        <f>N12+S12+X12+AC12+AH12+AM12</f>
        <v>9062704.6099999994</v>
      </c>
      <c r="J12" s="19">
        <v>7124229.0099999998</v>
      </c>
      <c r="K12" s="22">
        <f>IF(I12&lt;=0," ",IF(I12/H12*100&gt;200,"СВ.200",I12/H12))</f>
        <v>0.52698571789011139</v>
      </c>
      <c r="L12" s="22">
        <f>IF(J12=0," ",IF(I12/J12*100&gt;200,"св.200",I12/J12))</f>
        <v>1.2720961941676829</v>
      </c>
      <c r="M12" s="21">
        <v>14853149</v>
      </c>
      <c r="N12" s="21">
        <v>8213001.7999999998</v>
      </c>
      <c r="O12" s="63">
        <v>6279072.0499999998</v>
      </c>
      <c r="P12" s="22">
        <f t="shared" si="97"/>
        <v>0.55294683975768366</v>
      </c>
      <c r="Q12" s="22">
        <f t="shared" si="159"/>
        <v>1.3079961074821558</v>
      </c>
      <c r="R12" s="21">
        <v>822100</v>
      </c>
      <c r="S12" s="21">
        <v>395577.13</v>
      </c>
      <c r="T12" s="63">
        <v>408448.33</v>
      </c>
      <c r="U12" s="22">
        <f t="shared" si="100"/>
        <v>0.48117884685561368</v>
      </c>
      <c r="V12" s="22">
        <f t="shared" si="160"/>
        <v>0.9684875685499803</v>
      </c>
      <c r="W12" s="21"/>
      <c r="X12" s="21">
        <v>641</v>
      </c>
      <c r="Y12" s="63"/>
      <c r="Z12" s="22" t="str">
        <f t="shared" si="103"/>
        <v xml:space="preserve"> </v>
      </c>
      <c r="AA12" s="22" t="str">
        <f t="shared" si="161"/>
        <v xml:space="preserve"> </v>
      </c>
      <c r="AB12" s="21">
        <v>307000</v>
      </c>
      <c r="AC12" s="21">
        <v>-3167.49</v>
      </c>
      <c r="AD12" s="63">
        <v>6571.74</v>
      </c>
      <c r="AE12" s="22" t="str">
        <f t="shared" si="106"/>
        <v xml:space="preserve"> </v>
      </c>
      <c r="AF12" s="22">
        <f t="shared" si="162"/>
        <v>-0.48198650585689634</v>
      </c>
      <c r="AG12" s="21">
        <v>1215000</v>
      </c>
      <c r="AH12" s="21">
        <v>456652.17</v>
      </c>
      <c r="AI12" s="63">
        <v>430136.89</v>
      </c>
      <c r="AJ12" s="22">
        <f t="shared" si="109"/>
        <v>0.37584540740740741</v>
      </c>
      <c r="AK12" s="22">
        <f t="shared" si="163"/>
        <v>1.0616438176228036</v>
      </c>
      <c r="AL12" s="21"/>
      <c r="AM12" s="21"/>
      <c r="AN12" s="63"/>
      <c r="AO12" s="22" t="str">
        <f>IF(AM12&lt;=0," ",IF(AL12&lt;=0," ",IF(AM12/AL12*100&gt;200,"СВ.200",AM12/AL12)))</f>
        <v xml:space="preserve"> </v>
      </c>
      <c r="AP12" s="22" t="str">
        <f t="shared" si="164"/>
        <v xml:space="preserve"> </v>
      </c>
      <c r="AQ12" s="21">
        <f t="shared" ref="AQ12" si="245">AV12+BA12+BF12+BK12+BP12+BU12+BZ12+CE12+CT12+CY12+DD12+DL12+DQ12</f>
        <v>802862.41</v>
      </c>
      <c r="AR12" s="21">
        <f>AW12+BB12+BG12+BL12+BQ12+BV12+CA12+CF12+++++CU12+CZ12+DE12+DI12+DM12+DR12</f>
        <v>267522.74000000005</v>
      </c>
      <c r="AS12" s="36">
        <v>335558.13</v>
      </c>
      <c r="AT12" s="22">
        <f>IF(AR12&lt;=0," ",IF(AQ12&lt;=0," ",IF(AR12/AQ12*100&gt;200,"СВ.200",AR12/AQ12)))</f>
        <v>0.33321119119277243</v>
      </c>
      <c r="AU12" s="22">
        <f>IF(AS12=0," ",IF(AR12/AS12*100&gt;200,"св.200",AR12/AS12))</f>
        <v>0.7972470820480495</v>
      </c>
      <c r="AV12" s="21">
        <v>106000</v>
      </c>
      <c r="AW12" s="21">
        <v>6400.66</v>
      </c>
      <c r="AX12" s="63">
        <v>6186.29</v>
      </c>
      <c r="AY12" s="22">
        <f t="shared" si="116"/>
        <v>6.0383584905660377E-2</v>
      </c>
      <c r="AZ12" s="22">
        <f t="shared" si="165"/>
        <v>1.0346524330414513</v>
      </c>
      <c r="BA12" s="21"/>
      <c r="BB12" s="21"/>
      <c r="BC12" s="63"/>
      <c r="BD12" s="22" t="str">
        <f>IF(BB12&lt;=0," ",IF(BA12&lt;=0," ",IF(BB12/BA12*100&gt;200,"СВ.200",BB12/BA12)))</f>
        <v xml:space="preserve"> </v>
      </c>
      <c r="BE12" s="22" t="str">
        <f>IF(BC12=0," ",IF(BB12/BC12*100&gt;200,"св.200",BB12/BC12))</f>
        <v xml:space="preserve"> </v>
      </c>
      <c r="BF12" s="21">
        <v>123333</v>
      </c>
      <c r="BG12" s="21">
        <v>66466.679999999993</v>
      </c>
      <c r="BH12" s="63">
        <v>66466.679999999993</v>
      </c>
      <c r="BI12" s="22">
        <f t="shared" si="168"/>
        <v>0.53892048356887445</v>
      </c>
      <c r="BJ12" s="22">
        <f t="shared" si="169"/>
        <v>1</v>
      </c>
      <c r="BK12" s="21"/>
      <c r="BL12" s="21"/>
      <c r="BM12" s="63"/>
      <c r="BN12" s="22" t="str">
        <f t="shared" si="127"/>
        <v xml:space="preserve"> </v>
      </c>
      <c r="BO12" s="22" t="str">
        <f t="shared" si="170"/>
        <v xml:space="preserve"> </v>
      </c>
      <c r="BP12" s="21"/>
      <c r="BQ12" s="21"/>
      <c r="BR12" s="63"/>
      <c r="BS12" s="22" t="str">
        <f t="shared" si="130"/>
        <v xml:space="preserve"> </v>
      </c>
      <c r="BT12" s="22" t="str">
        <f t="shared" si="131"/>
        <v xml:space="preserve"> </v>
      </c>
      <c r="BU12" s="21">
        <v>515000</v>
      </c>
      <c r="BV12" s="21">
        <v>190005.81</v>
      </c>
      <c r="BW12" s="63">
        <v>247414.77</v>
      </c>
      <c r="BX12" s="22">
        <f t="shared" si="134"/>
        <v>0.36894332038834948</v>
      </c>
      <c r="BY12" s="22">
        <f t="shared" si="171"/>
        <v>0.76796470154146423</v>
      </c>
      <c r="BZ12" s="21"/>
      <c r="CA12" s="21"/>
      <c r="CB12" s="63"/>
      <c r="CC12" s="22" t="str">
        <f t="shared" si="137"/>
        <v xml:space="preserve"> </v>
      </c>
      <c r="CD12" s="22" t="str">
        <f t="shared" si="172"/>
        <v xml:space="preserve"> </v>
      </c>
      <c r="CE12" s="21">
        <f t="shared" ref="CE12" si="246">CJ12+CO12</f>
        <v>35000</v>
      </c>
      <c r="CF12" s="21">
        <f t="shared" ref="CF12" si="247">CK12+CP12</f>
        <v>2649.59</v>
      </c>
      <c r="CG12" s="21">
        <v>14724.8</v>
      </c>
      <c r="CH12" s="22">
        <f t="shared" si="173"/>
        <v>7.5702571428571439E-2</v>
      </c>
      <c r="CI12" s="22">
        <f t="shared" si="191"/>
        <v>0.17994064435510163</v>
      </c>
      <c r="CJ12" s="21">
        <v>35000</v>
      </c>
      <c r="CK12" s="21">
        <v>2649.59</v>
      </c>
      <c r="CL12" s="63">
        <v>14724.8</v>
      </c>
      <c r="CM12" s="22">
        <f t="shared" si="174"/>
        <v>7.5702571428571439E-2</v>
      </c>
      <c r="CN12" s="22">
        <f t="shared" si="175"/>
        <v>0.17994064435510163</v>
      </c>
      <c r="CO12" s="21"/>
      <c r="CP12" s="21"/>
      <c r="CQ12" s="63"/>
      <c r="CR12" s="22" t="str">
        <f t="shared" si="176"/>
        <v xml:space="preserve"> </v>
      </c>
      <c r="CS12" s="22" t="str">
        <f t="shared" si="177"/>
        <v xml:space="preserve"> </v>
      </c>
      <c r="CT12" s="21"/>
      <c r="CU12" s="21"/>
      <c r="CV12" s="63"/>
      <c r="CW12" s="22" t="str">
        <f t="shared" si="178"/>
        <v xml:space="preserve"> </v>
      </c>
      <c r="CX12" s="22" t="str">
        <f t="shared" si="179"/>
        <v xml:space="preserve"> </v>
      </c>
      <c r="CY12" s="21"/>
      <c r="CZ12" s="21"/>
      <c r="DA12" s="63"/>
      <c r="DB12" s="22" t="str">
        <f t="shared" si="148"/>
        <v xml:space="preserve"> </v>
      </c>
      <c r="DC12" s="22" t="str">
        <f t="shared" si="180"/>
        <v xml:space="preserve"> </v>
      </c>
      <c r="DD12" s="21"/>
      <c r="DE12" s="21">
        <v>2000</v>
      </c>
      <c r="DF12" s="63">
        <v>1000</v>
      </c>
      <c r="DG12" s="22" t="str">
        <f t="shared" si="151"/>
        <v xml:space="preserve"> </v>
      </c>
      <c r="DH12" s="22">
        <f t="shared" si="181"/>
        <v>2</v>
      </c>
      <c r="DI12" s="21"/>
      <c r="DJ12" s="63"/>
      <c r="DK12" s="22" t="str">
        <f t="shared" si="182"/>
        <v xml:space="preserve"> </v>
      </c>
      <c r="DL12" s="21"/>
      <c r="DM12" s="21"/>
      <c r="DN12" s="63"/>
      <c r="DO12" s="22" t="str">
        <f t="shared" si="155"/>
        <v xml:space="preserve"> </v>
      </c>
      <c r="DP12" s="51" t="str">
        <f t="shared" si="183"/>
        <v xml:space="preserve"> </v>
      </c>
      <c r="DQ12" s="21">
        <v>23529.41</v>
      </c>
      <c r="DR12" s="21"/>
      <c r="DS12" s="63">
        <v>-234.41</v>
      </c>
      <c r="DT12" s="22" t="str">
        <f t="shared" ref="DT12:DT13" si="248">IF(DR12&lt;=0," ",IF(DQ12&lt;=0," ",IF(DR12/DQ12*100&gt;200,"СВ.200",DR12/DQ12)))</f>
        <v xml:space="preserve"> </v>
      </c>
      <c r="DU12" s="22">
        <f t="shared" ref="DU12:DU13" si="249">IF(DS12=0," ",IF(DR12/DS12*100&gt;200,"св.200",DR12/DS12))</f>
        <v>0</v>
      </c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</row>
    <row r="13" spans="1:144" s="14" customFormat="1" ht="15.75" customHeight="1" outlineLevel="1" x14ac:dyDescent="0.25">
      <c r="A13" s="13">
        <v>6</v>
      </c>
      <c r="B13" s="8" t="s">
        <v>87</v>
      </c>
      <c r="C13" s="21">
        <f>H13+AQ13</f>
        <v>6334707.3899999997</v>
      </c>
      <c r="D13" s="21">
        <f>I13+AR13</f>
        <v>2019516.7000000002</v>
      </c>
      <c r="E13" s="21">
        <v>1925006.39</v>
      </c>
      <c r="F13" s="22">
        <f>IF(D13&lt;=0," ",IF(D13/C13*100&gt;200,"СВ.200",D13/C13))</f>
        <v>0.31880189181082291</v>
      </c>
      <c r="G13" s="22">
        <f t="shared" si="92"/>
        <v>1.049096101961511</v>
      </c>
      <c r="H13" s="21">
        <f t="shared" ref="H13:H17" si="250">M13+R13+W13+AB13+AG13+AL13</f>
        <v>6018081.25</v>
      </c>
      <c r="I13" s="21">
        <f>N13+S13+X13+AC13+AH13+AM13</f>
        <v>1877619.7700000003</v>
      </c>
      <c r="J13" s="19">
        <v>1640926.81</v>
      </c>
      <c r="K13" s="22">
        <f>IF(I13&lt;=0," ",IF(I13/H13*100&gt;200,"СВ.200",I13/H13))</f>
        <v>0.31199641413947349</v>
      </c>
      <c r="L13" s="22">
        <f>IF(J13=0," ",IF(I13/J13*100&gt;200,"св.200",I13/J13))</f>
        <v>1.1442434595848916</v>
      </c>
      <c r="M13" s="21">
        <v>4239976.5</v>
      </c>
      <c r="N13" s="21">
        <v>1327160.6000000001</v>
      </c>
      <c r="O13" s="63">
        <v>1579321.75</v>
      </c>
      <c r="P13" s="22">
        <f t="shared" si="97"/>
        <v>0.31301131032212093</v>
      </c>
      <c r="Q13" s="22">
        <f t="shared" si="159"/>
        <v>0.84033579604662578</v>
      </c>
      <c r="R13" s="21">
        <v>759696.25</v>
      </c>
      <c r="S13" s="21">
        <v>365513.27</v>
      </c>
      <c r="T13" s="63">
        <v>356240.66</v>
      </c>
      <c r="U13" s="22">
        <f t="shared" si="100"/>
        <v>0.48113080721406748</v>
      </c>
      <c r="V13" s="22">
        <f t="shared" si="160"/>
        <v>1.0260290613654266</v>
      </c>
      <c r="W13" s="21">
        <v>408.5</v>
      </c>
      <c r="X13" s="21">
        <v>408.5</v>
      </c>
      <c r="Y13" s="63">
        <v>1775.5</v>
      </c>
      <c r="Z13" s="22">
        <f t="shared" si="103"/>
        <v>1</v>
      </c>
      <c r="AA13" s="22">
        <f t="shared" si="161"/>
        <v>0.23007603491974091</v>
      </c>
      <c r="AB13" s="21">
        <v>205000</v>
      </c>
      <c r="AC13" s="21">
        <v>21620.07</v>
      </c>
      <c r="AD13" s="63">
        <v>-26843.74</v>
      </c>
      <c r="AE13" s="22">
        <f t="shared" si="106"/>
        <v>0.10546375609756098</v>
      </c>
      <c r="AF13" s="22">
        <f t="shared" si="162"/>
        <v>-0.80540453751973451</v>
      </c>
      <c r="AG13" s="21">
        <v>813000</v>
      </c>
      <c r="AH13" s="21">
        <v>162917.32999999999</v>
      </c>
      <c r="AI13" s="63">
        <v>-269567.35999999999</v>
      </c>
      <c r="AJ13" s="22">
        <f t="shared" si="109"/>
        <v>0.20039031980319802</v>
      </c>
      <c r="AK13" s="22">
        <f t="shared" si="163"/>
        <v>-0.60436593658816851</v>
      </c>
      <c r="AL13" s="21"/>
      <c r="AM13" s="21"/>
      <c r="AN13" s="63"/>
      <c r="AO13" s="22" t="str">
        <f>IF(AM13&lt;=0," ",IF(AL13&lt;=0," ",IF(AM13/AL13*100&gt;200,"СВ.200",AM13/AL13)))</f>
        <v xml:space="preserve"> </v>
      </c>
      <c r="AP13" s="22" t="str">
        <f t="shared" si="164"/>
        <v xml:space="preserve"> </v>
      </c>
      <c r="AQ13" s="21">
        <f t="shared" ref="AQ13:AQ17" si="251">AV13+BA13+BF13+BK13+BP13+BU13+BZ13+CE13+CT13+CY13+DD13+DL13+DQ13</f>
        <v>316626.14</v>
      </c>
      <c r="AR13" s="21">
        <f>AW13+BB13+BG13+BL13+BQ13+BV13+CA13+CF13+++++CU13+CZ13+DE13+DI13+DM13+DR13</f>
        <v>141896.93</v>
      </c>
      <c r="AS13" s="36">
        <v>284079.58</v>
      </c>
      <c r="AT13" s="22">
        <f>IF(AR13&lt;=0," ",IF(AQ13&lt;=0," ",IF(AR13/AQ13*100&gt;200,"СВ.200",AR13/AQ13)))</f>
        <v>0.44815292256034195</v>
      </c>
      <c r="AU13" s="22">
        <f>IF(AS13=0," ",IF(AR13/AS13*100&gt;200,"св.200",AR13/AS13))</f>
        <v>0.49949711274566089</v>
      </c>
      <c r="AV13" s="21">
        <v>24000</v>
      </c>
      <c r="AW13" s="21">
        <v>3206.93</v>
      </c>
      <c r="AX13" s="63">
        <v>5109.93</v>
      </c>
      <c r="AY13" s="22">
        <f t="shared" si="116"/>
        <v>0.13362208333333334</v>
      </c>
      <c r="AZ13" s="22">
        <f t="shared" si="165"/>
        <v>0.62758785345396118</v>
      </c>
      <c r="BA13" s="21"/>
      <c r="BB13" s="21"/>
      <c r="BC13" s="63"/>
      <c r="BD13" s="22" t="str">
        <f t="shared" si="166"/>
        <v xml:space="preserve"> </v>
      </c>
      <c r="BE13" s="22" t="str">
        <f t="shared" si="167"/>
        <v xml:space="preserve"> </v>
      </c>
      <c r="BF13" s="21"/>
      <c r="BG13" s="21"/>
      <c r="BH13" s="63"/>
      <c r="BI13" s="22" t="str">
        <f t="shared" si="168"/>
        <v xml:space="preserve"> </v>
      </c>
      <c r="BJ13" s="22" t="str">
        <f>IF(BG13=0," ",IF(BG13/BH13*100&gt;200,"св.200",BG13/BH13))</f>
        <v xml:space="preserve"> </v>
      </c>
      <c r="BK13" s="21">
        <v>118180</v>
      </c>
      <c r="BL13" s="21">
        <v>76811.539999999994</v>
      </c>
      <c r="BM13" s="63">
        <v>45964.17</v>
      </c>
      <c r="BN13" s="22">
        <f t="shared" si="127"/>
        <v>0.64995379928921981</v>
      </c>
      <c r="BO13" s="22">
        <f t="shared" si="170"/>
        <v>1.6711177423632364</v>
      </c>
      <c r="BP13" s="21"/>
      <c r="BQ13" s="21"/>
      <c r="BR13" s="63"/>
      <c r="BS13" s="22" t="str">
        <f t="shared" si="130"/>
        <v xml:space="preserve"> </v>
      </c>
      <c r="BT13" s="22" t="str">
        <f t="shared" ref="BT13:BT64" si="252">IF(BR13=0," ",IF(BQ13/BR13*100&gt;200,"св.200",BQ13/BR13))</f>
        <v xml:space="preserve"> </v>
      </c>
      <c r="BU13" s="21">
        <v>23000</v>
      </c>
      <c r="BV13" s="21"/>
      <c r="BW13" s="63">
        <v>3243.38</v>
      </c>
      <c r="BX13" s="22" t="str">
        <f t="shared" ref="BX13:BX17" si="253">IF(BV13&lt;=0," ",IF(BU13&lt;=0," ",IF(BV13/BU13*100&gt;200,"СВ.200",BV13/BU13)))</f>
        <v xml:space="preserve"> </v>
      </c>
      <c r="BY13" s="22">
        <f t="shared" ref="BY13:BY17" si="254">IF(BW13=0," ",IF(BV13/BW13*100&gt;200,"св.200",BV13/BW13))</f>
        <v>0</v>
      </c>
      <c r="BZ13" s="21"/>
      <c r="CA13" s="21"/>
      <c r="CB13" s="63"/>
      <c r="CC13" s="22" t="str">
        <f t="shared" si="137"/>
        <v xml:space="preserve"> </v>
      </c>
      <c r="CD13" s="22" t="str">
        <f t="shared" si="172"/>
        <v xml:space="preserve"> </v>
      </c>
      <c r="CE13" s="21">
        <f t="shared" ref="CE13:CE17" si="255">CJ13+CO13</f>
        <v>101446.14</v>
      </c>
      <c r="CF13" s="21">
        <f t="shared" ref="CF13:CF17" si="256">CK13+CP13</f>
        <v>31997.86</v>
      </c>
      <c r="CG13" s="21">
        <v>15632.1</v>
      </c>
      <c r="CH13" s="22">
        <f t="shared" si="173"/>
        <v>0.31541722533750421</v>
      </c>
      <c r="CI13" s="22" t="str">
        <f t="shared" si="191"/>
        <v>св.200</v>
      </c>
      <c r="CJ13" s="21">
        <v>101446.14</v>
      </c>
      <c r="CK13" s="21">
        <v>31997.86</v>
      </c>
      <c r="CL13" s="63">
        <v>15632.1</v>
      </c>
      <c r="CM13" s="22">
        <f t="shared" si="174"/>
        <v>0.31541722533750421</v>
      </c>
      <c r="CN13" s="22" t="str">
        <f t="shared" si="175"/>
        <v>св.200</v>
      </c>
      <c r="CO13" s="21"/>
      <c r="CP13" s="21"/>
      <c r="CQ13" s="63"/>
      <c r="CR13" s="22" t="str">
        <f t="shared" si="176"/>
        <v xml:space="preserve"> </v>
      </c>
      <c r="CS13" s="22" t="str">
        <f t="shared" si="177"/>
        <v xml:space="preserve"> </v>
      </c>
      <c r="CT13" s="21"/>
      <c r="CU13" s="21"/>
      <c r="CV13" s="63"/>
      <c r="CW13" s="22" t="str">
        <f t="shared" si="178"/>
        <v xml:space="preserve"> </v>
      </c>
      <c r="CX13" s="22" t="str">
        <f t="shared" si="179"/>
        <v xml:space="preserve"> </v>
      </c>
      <c r="CY13" s="21"/>
      <c r="CZ13" s="21"/>
      <c r="DA13" s="63"/>
      <c r="DB13" s="22" t="str">
        <f t="shared" si="148"/>
        <v xml:space="preserve"> </v>
      </c>
      <c r="DC13" s="22" t="str">
        <f t="shared" si="180"/>
        <v xml:space="preserve"> </v>
      </c>
      <c r="DD13" s="21"/>
      <c r="DE13" s="21"/>
      <c r="DF13" s="63"/>
      <c r="DG13" s="22" t="str">
        <f t="shared" si="151"/>
        <v xml:space="preserve"> </v>
      </c>
      <c r="DH13" s="22" t="str">
        <f t="shared" si="181"/>
        <v xml:space="preserve"> </v>
      </c>
      <c r="DI13" s="21"/>
      <c r="DJ13" s="63"/>
      <c r="DK13" s="22" t="str">
        <f t="shared" si="182"/>
        <v xml:space="preserve"> </v>
      </c>
      <c r="DL13" s="21">
        <v>50000</v>
      </c>
      <c r="DM13" s="21">
        <v>29880.6</v>
      </c>
      <c r="DN13" s="63">
        <v>214130</v>
      </c>
      <c r="DO13" s="22">
        <f t="shared" si="155"/>
        <v>0.59761199999999992</v>
      </c>
      <c r="DP13" s="51">
        <f t="shared" si="183"/>
        <v>0.13954420212020735</v>
      </c>
      <c r="DQ13" s="21"/>
      <c r="DR13" s="21"/>
      <c r="DS13" s="63"/>
      <c r="DT13" s="22" t="str">
        <f t="shared" si="248"/>
        <v xml:space="preserve"> </v>
      </c>
      <c r="DU13" s="22" t="str">
        <f t="shared" si="249"/>
        <v xml:space="preserve"> </v>
      </c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</row>
    <row r="14" spans="1:144" s="14" customFormat="1" ht="15.75" customHeight="1" outlineLevel="1" x14ac:dyDescent="0.25">
      <c r="A14" s="13">
        <v>7</v>
      </c>
      <c r="B14" s="8" t="s">
        <v>70</v>
      </c>
      <c r="C14" s="21">
        <f>H14+AQ14</f>
        <v>15348308.93</v>
      </c>
      <c r="D14" s="21">
        <f>I14+AR14</f>
        <v>8383944.2299999995</v>
      </c>
      <c r="E14" s="21">
        <v>6761648.21</v>
      </c>
      <c r="F14" s="22">
        <f>IF(D14&lt;=0," ",IF(D14/C14*100&gt;200,"СВ.200",D14/C14))</f>
        <v>0.54624547031449411</v>
      </c>
      <c r="G14" s="22">
        <f t="shared" si="92"/>
        <v>1.2399261200251055</v>
      </c>
      <c r="H14" s="21">
        <f t="shared" si="250"/>
        <v>14533400</v>
      </c>
      <c r="I14" s="21">
        <f>N14+S14+X14+AC14+AH14+AM14</f>
        <v>7849396.1099999994</v>
      </c>
      <c r="J14" s="19">
        <v>6258917.3300000001</v>
      </c>
      <c r="K14" s="22">
        <f>IF(I14&lt;=0," ",IF(I14/H14*100&gt;200,"СВ.200",I14/H14))</f>
        <v>0.54009358512116912</v>
      </c>
      <c r="L14" s="22">
        <f>IF(J14=0," ",IF(I14/J14*100&gt;200,"св.200",I14/J14))</f>
        <v>1.2541140417970658</v>
      </c>
      <c r="M14" s="21">
        <v>11550000</v>
      </c>
      <c r="N14" s="21">
        <v>7208249.5199999996</v>
      </c>
      <c r="O14" s="63">
        <v>5427532.5</v>
      </c>
      <c r="P14" s="22">
        <f t="shared" si="97"/>
        <v>0.62409086753246745</v>
      </c>
      <c r="Q14" s="22">
        <f t="shared" si="159"/>
        <v>1.3280896097812402</v>
      </c>
      <c r="R14" s="21">
        <v>900400</v>
      </c>
      <c r="S14" s="21">
        <v>411400.24</v>
      </c>
      <c r="T14" s="63">
        <v>399235.21</v>
      </c>
      <c r="U14" s="22">
        <f t="shared" si="100"/>
        <v>0.45690830741892491</v>
      </c>
      <c r="V14" s="22">
        <f t="shared" si="160"/>
        <v>1.0304708344737428</v>
      </c>
      <c r="W14" s="21"/>
      <c r="X14" s="21"/>
      <c r="Y14" s="63"/>
      <c r="Z14" s="22" t="str">
        <f t="shared" si="103"/>
        <v xml:space="preserve"> </v>
      </c>
      <c r="AA14" s="22" t="str">
        <f t="shared" si="161"/>
        <v xml:space="preserve"> </v>
      </c>
      <c r="AB14" s="21">
        <v>269000</v>
      </c>
      <c r="AC14" s="21">
        <v>31638.79</v>
      </c>
      <c r="AD14" s="63">
        <v>42239.75</v>
      </c>
      <c r="AE14" s="22">
        <f t="shared" si="106"/>
        <v>0.11761631970260224</v>
      </c>
      <c r="AF14" s="22">
        <f t="shared" si="162"/>
        <v>0.7490288176421499</v>
      </c>
      <c r="AG14" s="21">
        <v>1814000</v>
      </c>
      <c r="AH14" s="21">
        <v>198107.56</v>
      </c>
      <c r="AI14" s="63">
        <v>389909.87</v>
      </c>
      <c r="AJ14" s="22">
        <f t="shared" si="109"/>
        <v>0.10921034178610804</v>
      </c>
      <c r="AK14" s="22">
        <f t="shared" si="163"/>
        <v>0.50808552243111982</v>
      </c>
      <c r="AL14" s="21"/>
      <c r="AM14" s="21"/>
      <c r="AN14" s="63"/>
      <c r="AO14" s="22" t="str">
        <f t="shared" ref="AO14:AO17" si="257">IF(AM14&lt;=0," ",IF(AL14&lt;=0," ",IF(AM14/AL14*100&gt;200,"СВ.200",AM14/AL14)))</f>
        <v xml:space="preserve"> </v>
      </c>
      <c r="AP14" s="22" t="str">
        <f t="shared" si="164"/>
        <v xml:space="preserve"> </v>
      </c>
      <c r="AQ14" s="21">
        <f t="shared" si="251"/>
        <v>814908.93</v>
      </c>
      <c r="AR14" s="21">
        <f>AW14+BB14+BG14+BL14+BQ14+BV14+CA14+CF14+++++CU14+CZ14+DE14+DI14+DM14+DR14</f>
        <v>534548.12</v>
      </c>
      <c r="AS14" s="36">
        <v>502730.88</v>
      </c>
      <c r="AT14" s="22">
        <f>IF(AR14&lt;=0," ",IF(AQ14&lt;=0," ",IF(AR14/AQ14*100&gt;200,"СВ.200",AR14/AQ14)))</f>
        <v>0.65596056236615297</v>
      </c>
      <c r="AU14" s="22">
        <f>IF(AS14=0," ",IF(AR14/AS14*100&gt;200,"св.200",AR14/AS14))</f>
        <v>1.0632888116998105</v>
      </c>
      <c r="AV14" s="21">
        <v>319852</v>
      </c>
      <c r="AW14" s="21">
        <v>174429.46</v>
      </c>
      <c r="AX14" s="63">
        <v>205716.73</v>
      </c>
      <c r="AY14" s="22">
        <f t="shared" si="116"/>
        <v>0.54534428423145698</v>
      </c>
      <c r="AZ14" s="22">
        <f t="shared" si="165"/>
        <v>0.84791091128076934</v>
      </c>
      <c r="BA14" s="21"/>
      <c r="BB14" s="21"/>
      <c r="BC14" s="63"/>
      <c r="BD14" s="22" t="str">
        <f>IF(BB14&lt;=0," ",IF(BA14&lt;=0," ",IF(BB14/BA14*100&gt;200,"СВ.200",BB14/BA14)))</f>
        <v xml:space="preserve"> </v>
      </c>
      <c r="BE14" s="22" t="str">
        <f>IF(BC14=0," ",IF(BB14/BC14*100&gt;200,"св.200",BB14/BC14))</f>
        <v xml:space="preserve"> </v>
      </c>
      <c r="BF14" s="21"/>
      <c r="BG14" s="21"/>
      <c r="BH14" s="63"/>
      <c r="BI14" s="22" t="str">
        <f t="shared" si="168"/>
        <v xml:space="preserve"> </v>
      </c>
      <c r="BJ14" s="22" t="str">
        <f>IF(BG14=0," ",IF(BG14/BH14*100&gt;200,"св.200",BG14/BH14))</f>
        <v xml:space="preserve"> </v>
      </c>
      <c r="BK14" s="21">
        <v>224950</v>
      </c>
      <c r="BL14" s="21">
        <v>161462.5</v>
      </c>
      <c r="BM14" s="63">
        <v>164069.44</v>
      </c>
      <c r="BN14" s="22">
        <f t="shared" si="127"/>
        <v>0.7177706156923761</v>
      </c>
      <c r="BO14" s="22">
        <f t="shared" si="170"/>
        <v>0.98411075213031751</v>
      </c>
      <c r="BP14" s="21"/>
      <c r="BQ14" s="21"/>
      <c r="BR14" s="63"/>
      <c r="BS14" s="22" t="str">
        <f t="shared" si="130"/>
        <v xml:space="preserve"> </v>
      </c>
      <c r="BT14" s="22" t="str">
        <f t="shared" si="252"/>
        <v xml:space="preserve"> </v>
      </c>
      <c r="BU14" s="21">
        <v>49392.480000000003</v>
      </c>
      <c r="BV14" s="21">
        <v>52941.71</v>
      </c>
      <c r="BW14" s="63">
        <v>52507.31</v>
      </c>
      <c r="BX14" s="22">
        <f t="shared" si="253"/>
        <v>1.0718576997955964</v>
      </c>
      <c r="BY14" s="22">
        <f t="shared" si="254"/>
        <v>1.0082731337788968</v>
      </c>
      <c r="BZ14" s="21"/>
      <c r="CA14" s="21"/>
      <c r="CB14" s="63"/>
      <c r="CC14" s="22" t="str">
        <f t="shared" si="137"/>
        <v xml:space="preserve"> </v>
      </c>
      <c r="CD14" s="22" t="str">
        <f t="shared" si="172"/>
        <v xml:space="preserve"> </v>
      </c>
      <c r="CE14" s="21">
        <f t="shared" si="255"/>
        <v>11436.17</v>
      </c>
      <c r="CF14" s="21">
        <f t="shared" si="256"/>
        <v>11436.17</v>
      </c>
      <c r="CG14" s="21">
        <v>10172.4</v>
      </c>
      <c r="CH14" s="22">
        <f t="shared" si="173"/>
        <v>1</v>
      </c>
      <c r="CI14" s="22">
        <f t="shared" si="191"/>
        <v>1.1242351854036412</v>
      </c>
      <c r="CJ14" s="21">
        <v>11436.17</v>
      </c>
      <c r="CK14" s="21">
        <v>11436.17</v>
      </c>
      <c r="CL14" s="63">
        <v>10172.4</v>
      </c>
      <c r="CM14" s="22">
        <f t="shared" si="174"/>
        <v>1</v>
      </c>
      <c r="CN14" s="22">
        <f t="shared" si="175"/>
        <v>1.1242351854036412</v>
      </c>
      <c r="CO14" s="21"/>
      <c r="CP14" s="21"/>
      <c r="CQ14" s="63"/>
      <c r="CR14" s="22" t="str">
        <f t="shared" si="176"/>
        <v xml:space="preserve"> </v>
      </c>
      <c r="CS14" s="22" t="str">
        <f t="shared" si="177"/>
        <v xml:space="preserve"> </v>
      </c>
      <c r="CT14" s="21"/>
      <c r="CU14" s="21"/>
      <c r="CV14" s="63"/>
      <c r="CW14" s="22" t="str">
        <f t="shared" si="178"/>
        <v xml:space="preserve"> </v>
      </c>
      <c r="CX14" s="22" t="str">
        <f t="shared" si="179"/>
        <v xml:space="preserve"> </v>
      </c>
      <c r="CY14" s="21"/>
      <c r="CZ14" s="21"/>
      <c r="DA14" s="63"/>
      <c r="DB14" s="22" t="str">
        <f t="shared" si="148"/>
        <v xml:space="preserve"> </v>
      </c>
      <c r="DC14" s="22" t="str">
        <f t="shared" si="180"/>
        <v xml:space="preserve"> </v>
      </c>
      <c r="DD14" s="21">
        <v>38153.279999999999</v>
      </c>
      <c r="DE14" s="21">
        <v>38153.279999999999</v>
      </c>
      <c r="DF14" s="63"/>
      <c r="DG14" s="22">
        <f t="shared" si="151"/>
        <v>1</v>
      </c>
      <c r="DH14" s="22" t="str">
        <f t="shared" si="181"/>
        <v xml:space="preserve"> </v>
      </c>
      <c r="DI14" s="21"/>
      <c r="DJ14" s="63"/>
      <c r="DK14" s="22" t="str">
        <f t="shared" si="182"/>
        <v xml:space="preserve"> </v>
      </c>
      <c r="DL14" s="21"/>
      <c r="DM14" s="21"/>
      <c r="DN14" s="63"/>
      <c r="DO14" s="22" t="str">
        <f t="shared" si="155"/>
        <v xml:space="preserve"> </v>
      </c>
      <c r="DP14" s="51" t="str">
        <f t="shared" si="183"/>
        <v xml:space="preserve"> </v>
      </c>
      <c r="DQ14" s="21">
        <v>171125</v>
      </c>
      <c r="DR14" s="21">
        <v>96125</v>
      </c>
      <c r="DS14" s="63">
        <v>70265</v>
      </c>
      <c r="DT14" s="22">
        <f t="shared" si="158"/>
        <v>0.56172388604821033</v>
      </c>
      <c r="DU14" s="22">
        <f t="shared" si="184"/>
        <v>1.368035294954814</v>
      </c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</row>
    <row r="15" spans="1:144" s="14" customFormat="1" ht="14.25" customHeight="1" outlineLevel="1" x14ac:dyDescent="0.25">
      <c r="A15" s="13">
        <v>8</v>
      </c>
      <c r="B15" s="8" t="s">
        <v>146</v>
      </c>
      <c r="C15" s="21">
        <f>H15+AQ15</f>
        <v>2056477</v>
      </c>
      <c r="D15" s="21">
        <f>I15+AR15</f>
        <v>428403.16000000003</v>
      </c>
      <c r="E15" s="21">
        <v>736996.49</v>
      </c>
      <c r="F15" s="22">
        <f>IF(D15&lt;=0," ",IF(D15/C15*100&gt;200,"СВ.200",D15/C15))</f>
        <v>0.20831896490940577</v>
      </c>
      <c r="G15" s="22">
        <f t="shared" si="92"/>
        <v>0.58128249701704826</v>
      </c>
      <c r="H15" s="21">
        <f t="shared" si="250"/>
        <v>1645000</v>
      </c>
      <c r="I15" s="21">
        <f>N15+S15+X15+AC15+AH15+AM15</f>
        <v>218631.22000000003</v>
      </c>
      <c r="J15" s="19">
        <v>596809.88</v>
      </c>
      <c r="K15" s="22">
        <f>IF(I15&lt;=0," ",IF(I15/H15*100&gt;200,"СВ.200",I15/H15))</f>
        <v>0.13290651671732526</v>
      </c>
      <c r="L15" s="22">
        <f>IF(J15=0," ",IF(I15/J15*100&gt;200,"св.200",I15/J15))</f>
        <v>0.36633311097329696</v>
      </c>
      <c r="M15" s="21">
        <v>230000</v>
      </c>
      <c r="N15" s="21">
        <v>126092.3</v>
      </c>
      <c r="O15" s="63">
        <v>103759.41</v>
      </c>
      <c r="P15" s="22">
        <f t="shared" si="97"/>
        <v>0.54822739130434783</v>
      </c>
      <c r="Q15" s="22">
        <f t="shared" si="159"/>
        <v>1.2152372493251455</v>
      </c>
      <c r="R15" s="21"/>
      <c r="S15" s="21"/>
      <c r="T15" s="63"/>
      <c r="U15" s="22" t="str">
        <f t="shared" si="100"/>
        <v xml:space="preserve"> </v>
      </c>
      <c r="V15" s="22" t="str">
        <f t="shared" ref="V15:V17" si="258">IF(S15=0," ",IF(S15/T15*100&gt;200,"св.200",S15/T15))</f>
        <v xml:space="preserve"> </v>
      </c>
      <c r="W15" s="21">
        <v>5000</v>
      </c>
      <c r="X15" s="21">
        <v>8698.7999999999993</v>
      </c>
      <c r="Y15" s="63">
        <v>6330.9</v>
      </c>
      <c r="Z15" s="22">
        <f t="shared" ref="Z15:Z17" si="259">IF(X15&lt;=0," ",IF(W15&lt;=0," ",IF(X15/W15*100&gt;200,"СВ.200",X15/W15)))</f>
        <v>1.7397599999999998</v>
      </c>
      <c r="AA15" s="22">
        <f t="shared" ref="AA15:AA17" si="260">IF(Y15=0," ",IF(X15/Y15*100&gt;200,"св.200",X15/Y15))</f>
        <v>1.3740226508079421</v>
      </c>
      <c r="AB15" s="21">
        <v>280000</v>
      </c>
      <c r="AC15" s="21">
        <v>12873.16</v>
      </c>
      <c r="AD15" s="63">
        <v>6462.23</v>
      </c>
      <c r="AE15" s="22">
        <f t="shared" si="106"/>
        <v>4.5975571428571428E-2</v>
      </c>
      <c r="AF15" s="22">
        <f t="shared" si="162"/>
        <v>1.9920615638873889</v>
      </c>
      <c r="AG15" s="21">
        <v>1130000</v>
      </c>
      <c r="AH15" s="21">
        <v>70966.960000000006</v>
      </c>
      <c r="AI15" s="63">
        <v>480257.34</v>
      </c>
      <c r="AJ15" s="22">
        <f t="shared" si="109"/>
        <v>6.2802619469026558E-2</v>
      </c>
      <c r="AK15" s="22">
        <f t="shared" si="163"/>
        <v>0.14776861088682164</v>
      </c>
      <c r="AL15" s="21"/>
      <c r="AM15" s="21"/>
      <c r="AN15" s="63"/>
      <c r="AO15" s="22" t="str">
        <f t="shared" si="257"/>
        <v xml:space="preserve"> </v>
      </c>
      <c r="AP15" s="22" t="str">
        <f t="shared" si="164"/>
        <v xml:space="preserve"> </v>
      </c>
      <c r="AQ15" s="21">
        <f t="shared" si="251"/>
        <v>411477</v>
      </c>
      <c r="AR15" s="21">
        <f>AW15+BB15+BG15+BL15+BQ15+BV15+CA15+CF15+++++CU15+CZ15+DE15+DI15+DM15+DR15</f>
        <v>209771.94</v>
      </c>
      <c r="AS15" s="36">
        <v>140186.60999999999</v>
      </c>
      <c r="AT15" s="22">
        <f>IF(AR15&lt;=0," ",IF(AQ15&lt;=0," ",IF(AR15/AQ15*100&gt;200,"СВ.200",AR15/AQ15)))</f>
        <v>0.50980234618216813</v>
      </c>
      <c r="AU15" s="22">
        <f>IF(AS15=0," ",IF(AR15/AS15*100&gt;200,"св.200",AR15/AS15))</f>
        <v>1.4963764370933859</v>
      </c>
      <c r="AV15" s="21"/>
      <c r="AW15" s="21"/>
      <c r="AX15" s="63"/>
      <c r="AY15" s="22" t="str">
        <f t="shared" si="116"/>
        <v xml:space="preserve"> </v>
      </c>
      <c r="AZ15" s="22" t="str">
        <f t="shared" si="165"/>
        <v xml:space="preserve"> </v>
      </c>
      <c r="BA15" s="21">
        <v>334477</v>
      </c>
      <c r="BB15" s="21">
        <v>209771.94</v>
      </c>
      <c r="BC15" s="63">
        <v>98256.61</v>
      </c>
      <c r="BD15" s="22">
        <f t="shared" si="166"/>
        <v>0.62716402024653417</v>
      </c>
      <c r="BE15" s="22" t="str">
        <f t="shared" si="167"/>
        <v>св.200</v>
      </c>
      <c r="BF15" s="21"/>
      <c r="BG15" s="21"/>
      <c r="BH15" s="63"/>
      <c r="BI15" s="22" t="str">
        <f t="shared" si="168"/>
        <v xml:space="preserve"> </v>
      </c>
      <c r="BJ15" s="22" t="str">
        <f t="shared" si="169"/>
        <v xml:space="preserve"> </v>
      </c>
      <c r="BK15" s="21"/>
      <c r="BL15" s="21"/>
      <c r="BM15" s="63"/>
      <c r="BN15" s="22" t="str">
        <f t="shared" si="127"/>
        <v xml:space="preserve"> </v>
      </c>
      <c r="BO15" s="22" t="str">
        <f t="shared" si="170"/>
        <v xml:space="preserve"> </v>
      </c>
      <c r="BP15" s="21"/>
      <c r="BQ15" s="21"/>
      <c r="BR15" s="63"/>
      <c r="BS15" s="22" t="str">
        <f t="shared" si="130"/>
        <v xml:space="preserve"> </v>
      </c>
      <c r="BT15" s="22" t="str">
        <f t="shared" si="252"/>
        <v xml:space="preserve"> </v>
      </c>
      <c r="BU15" s="21"/>
      <c r="BV15" s="21"/>
      <c r="BW15" s="63"/>
      <c r="BX15" s="22" t="str">
        <f t="shared" si="253"/>
        <v xml:space="preserve"> </v>
      </c>
      <c r="BY15" s="22" t="str">
        <f t="shared" si="254"/>
        <v xml:space="preserve"> </v>
      </c>
      <c r="BZ15" s="21"/>
      <c r="CA15" s="21"/>
      <c r="CB15" s="63"/>
      <c r="CC15" s="22" t="str">
        <f t="shared" si="137"/>
        <v xml:space="preserve"> </v>
      </c>
      <c r="CD15" s="22" t="str">
        <f t="shared" si="172"/>
        <v xml:space="preserve"> </v>
      </c>
      <c r="CE15" s="21">
        <f t="shared" si="255"/>
        <v>0</v>
      </c>
      <c r="CF15" s="21">
        <f t="shared" si="256"/>
        <v>0</v>
      </c>
      <c r="CG15" s="21">
        <v>0</v>
      </c>
      <c r="CH15" s="22" t="str">
        <f t="shared" si="173"/>
        <v xml:space="preserve"> </v>
      </c>
      <c r="CI15" s="22" t="str">
        <f t="shared" si="191"/>
        <v xml:space="preserve"> </v>
      </c>
      <c r="CJ15" s="21"/>
      <c r="CK15" s="21"/>
      <c r="CL15" s="63"/>
      <c r="CM15" s="22" t="str">
        <f t="shared" si="174"/>
        <v xml:space="preserve"> </v>
      </c>
      <c r="CN15" s="22" t="str">
        <f t="shared" si="175"/>
        <v xml:space="preserve"> </v>
      </c>
      <c r="CO15" s="21"/>
      <c r="CP15" s="21"/>
      <c r="CQ15" s="63"/>
      <c r="CR15" s="22" t="str">
        <f t="shared" si="176"/>
        <v xml:space="preserve"> </v>
      </c>
      <c r="CS15" s="22" t="str">
        <f t="shared" si="177"/>
        <v xml:space="preserve"> </v>
      </c>
      <c r="CT15" s="21"/>
      <c r="CU15" s="21"/>
      <c r="CV15" s="63"/>
      <c r="CW15" s="22" t="str">
        <f t="shared" si="178"/>
        <v xml:space="preserve"> </v>
      </c>
      <c r="CX15" s="22" t="str">
        <f t="shared" si="179"/>
        <v xml:space="preserve"> </v>
      </c>
      <c r="CY15" s="21"/>
      <c r="CZ15" s="21"/>
      <c r="DA15" s="63"/>
      <c r="DB15" s="22" t="str">
        <f t="shared" si="148"/>
        <v xml:space="preserve"> </v>
      </c>
      <c r="DC15" s="22" t="str">
        <f t="shared" si="180"/>
        <v xml:space="preserve"> </v>
      </c>
      <c r="DD15" s="21"/>
      <c r="DE15" s="21"/>
      <c r="DF15" s="63"/>
      <c r="DG15" s="22" t="str">
        <f t="shared" si="151"/>
        <v xml:space="preserve"> </v>
      </c>
      <c r="DH15" s="22" t="str">
        <f t="shared" si="181"/>
        <v xml:space="preserve"> </v>
      </c>
      <c r="DI15" s="21"/>
      <c r="DJ15" s="63"/>
      <c r="DK15" s="22" t="str">
        <f t="shared" si="182"/>
        <v xml:space="preserve"> </v>
      </c>
      <c r="DL15" s="21"/>
      <c r="DM15" s="21"/>
      <c r="DN15" s="63"/>
      <c r="DO15" s="22" t="str">
        <f t="shared" si="155"/>
        <v xml:space="preserve"> </v>
      </c>
      <c r="DP15" s="51" t="str">
        <f t="shared" si="183"/>
        <v xml:space="preserve"> </v>
      </c>
      <c r="DQ15" s="21">
        <v>77000</v>
      </c>
      <c r="DR15" s="21"/>
      <c r="DS15" s="63">
        <v>41930</v>
      </c>
      <c r="DT15" s="22" t="str">
        <f t="shared" ref="DT15:DT17" si="261">IF(DR15&lt;=0," ",IF(DQ15&lt;=0," ",IF(DR15/DQ15*100&gt;200,"СВ.200",DR15/DQ15)))</f>
        <v xml:space="preserve"> </v>
      </c>
      <c r="DU15" s="22">
        <f t="shared" ref="DU15:DU17" si="262">IF(DS15=0," ",IF(DR15/DS15*100&gt;200,"св.200",DR15/DS15))</f>
        <v>0</v>
      </c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</row>
    <row r="16" spans="1:144" s="14" customFormat="1" ht="15.75" customHeight="1" outlineLevel="1" x14ac:dyDescent="0.25">
      <c r="A16" s="13">
        <v>9</v>
      </c>
      <c r="B16" s="8" t="s">
        <v>34</v>
      </c>
      <c r="C16" s="21">
        <f>H16+AQ16</f>
        <v>3662892.84</v>
      </c>
      <c r="D16" s="21">
        <f>I16+AR16</f>
        <v>1459935.2899999998</v>
      </c>
      <c r="E16" s="21">
        <v>722252.17</v>
      </c>
      <c r="F16" s="22">
        <f>IF(D16&lt;=0," ",IF(D16/C16*100&gt;200,"СВ.200",D16/C16))</f>
        <v>0.39857439291071367</v>
      </c>
      <c r="G16" s="22" t="str">
        <f t="shared" si="92"/>
        <v>св.200</v>
      </c>
      <c r="H16" s="21">
        <f t="shared" si="250"/>
        <v>822709.06</v>
      </c>
      <c r="I16" s="21">
        <f>N16+S16+X16+AC16+AH16+AM16</f>
        <v>212399.65</v>
      </c>
      <c r="J16" s="19">
        <v>138996.01999999999</v>
      </c>
      <c r="K16" s="22">
        <f>IF(I16&lt;=0," ",IF(I16/H16*100&gt;200,"СВ.200",I16/H16))</f>
        <v>0.25817103557848259</v>
      </c>
      <c r="L16" s="22">
        <f>IF(J16=0," ",IF(I16/J16*100&gt;200,"св.200",I16/J16))</f>
        <v>1.5280987901667977</v>
      </c>
      <c r="M16" s="21">
        <v>128709.06</v>
      </c>
      <c r="N16" s="21">
        <v>131226.28</v>
      </c>
      <c r="O16" s="63">
        <v>50616.52</v>
      </c>
      <c r="P16" s="22">
        <f t="shared" si="97"/>
        <v>1.0195574421878304</v>
      </c>
      <c r="Q16" s="22" t="str">
        <f t="shared" si="159"/>
        <v>св.200</v>
      </c>
      <c r="R16" s="21"/>
      <c r="S16" s="21"/>
      <c r="T16" s="63"/>
      <c r="U16" s="22" t="str">
        <f t="shared" si="100"/>
        <v xml:space="preserve"> </v>
      </c>
      <c r="V16" s="22" t="str">
        <f t="shared" si="258"/>
        <v xml:space="preserve"> </v>
      </c>
      <c r="W16" s="21"/>
      <c r="X16" s="21">
        <v>2360.1</v>
      </c>
      <c r="Y16" s="63">
        <v>6529.85</v>
      </c>
      <c r="Z16" s="22" t="str">
        <f t="shared" si="259"/>
        <v xml:space="preserve"> </v>
      </c>
      <c r="AA16" s="22">
        <f t="shared" si="260"/>
        <v>0.36143249844942837</v>
      </c>
      <c r="AB16" s="21">
        <v>36000</v>
      </c>
      <c r="AC16" s="21">
        <v>2917.09</v>
      </c>
      <c r="AD16" s="63">
        <v>-62.26</v>
      </c>
      <c r="AE16" s="22">
        <f t="shared" si="106"/>
        <v>8.1030277777777784E-2</v>
      </c>
      <c r="AF16" s="22">
        <f t="shared" si="162"/>
        <v>-46.853356890459366</v>
      </c>
      <c r="AG16" s="21">
        <v>658000</v>
      </c>
      <c r="AH16" s="21">
        <v>75896.179999999993</v>
      </c>
      <c r="AI16" s="63">
        <v>81911.91</v>
      </c>
      <c r="AJ16" s="22">
        <f t="shared" si="109"/>
        <v>0.1153437386018237</v>
      </c>
      <c r="AK16" s="22">
        <f t="shared" si="163"/>
        <v>0.92655854319597708</v>
      </c>
      <c r="AL16" s="21"/>
      <c r="AM16" s="21"/>
      <c r="AN16" s="63"/>
      <c r="AO16" s="22" t="str">
        <f t="shared" si="257"/>
        <v xml:space="preserve"> </v>
      </c>
      <c r="AP16" s="22" t="str">
        <f t="shared" si="164"/>
        <v xml:space="preserve"> </v>
      </c>
      <c r="AQ16" s="21">
        <f t="shared" si="251"/>
        <v>2840183.78</v>
      </c>
      <c r="AR16" s="21">
        <f>AW16+BB16+BG16+BL16+BQ16+BV16+CA16+CF16+++++CU16+CZ16+DE16+DI16+DM16+DR16</f>
        <v>1247535.6399999999</v>
      </c>
      <c r="AS16" s="36">
        <v>583256.15</v>
      </c>
      <c r="AT16" s="22">
        <f>IF(AR16&lt;=0," ",IF(AQ16&lt;=0," ",IF(AR16/AQ16*100&gt;200,"СВ.200",AR16/AQ16)))</f>
        <v>0.43924468859546828</v>
      </c>
      <c r="AU16" s="22" t="str">
        <f>IF(AS16=0," ",IF(AR16/AS16*100&gt;200,"св.200",AR16/AS16))</f>
        <v>св.200</v>
      </c>
      <c r="AV16" s="21"/>
      <c r="AW16" s="21"/>
      <c r="AX16" s="63"/>
      <c r="AY16" s="22" t="str">
        <f t="shared" si="116"/>
        <v xml:space="preserve"> </v>
      </c>
      <c r="AZ16" s="22" t="str">
        <f t="shared" si="165"/>
        <v xml:space="preserve"> </v>
      </c>
      <c r="BA16" s="21">
        <v>2798765</v>
      </c>
      <c r="BB16" s="21">
        <v>1240964.92</v>
      </c>
      <c r="BC16" s="63">
        <v>575381.32999999996</v>
      </c>
      <c r="BD16" s="22">
        <f t="shared" si="166"/>
        <v>0.44339732703531731</v>
      </c>
      <c r="BE16" s="22" t="str">
        <f t="shared" si="167"/>
        <v>св.200</v>
      </c>
      <c r="BF16" s="21">
        <v>35646</v>
      </c>
      <c r="BG16" s="21">
        <v>6570.72</v>
      </c>
      <c r="BH16" s="63">
        <v>7874.82</v>
      </c>
      <c r="BI16" s="22">
        <f t="shared" si="168"/>
        <v>0.18433260393873085</v>
      </c>
      <c r="BJ16" s="22">
        <f t="shared" si="169"/>
        <v>0.83439621477062342</v>
      </c>
      <c r="BK16" s="21"/>
      <c r="BL16" s="21"/>
      <c r="BM16" s="63"/>
      <c r="BN16" s="22" t="str">
        <f t="shared" si="127"/>
        <v xml:space="preserve"> </v>
      </c>
      <c r="BO16" s="22" t="str">
        <f t="shared" si="170"/>
        <v xml:space="preserve"> </v>
      </c>
      <c r="BP16" s="21"/>
      <c r="BQ16" s="21"/>
      <c r="BR16" s="63"/>
      <c r="BS16" s="22" t="str">
        <f t="shared" si="130"/>
        <v xml:space="preserve"> </v>
      </c>
      <c r="BT16" s="22" t="str">
        <f t="shared" si="252"/>
        <v xml:space="preserve"> </v>
      </c>
      <c r="BU16" s="21"/>
      <c r="BV16" s="21"/>
      <c r="BW16" s="63"/>
      <c r="BX16" s="22" t="str">
        <f t="shared" si="253"/>
        <v xml:space="preserve"> </v>
      </c>
      <c r="BY16" s="22" t="str">
        <f t="shared" si="254"/>
        <v xml:space="preserve"> </v>
      </c>
      <c r="BZ16" s="21"/>
      <c r="CA16" s="21"/>
      <c r="CB16" s="63"/>
      <c r="CC16" s="22" t="str">
        <f t="shared" si="137"/>
        <v xml:space="preserve"> </v>
      </c>
      <c r="CD16" s="22" t="str">
        <f t="shared" si="172"/>
        <v xml:space="preserve"> </v>
      </c>
      <c r="CE16" s="21">
        <f t="shared" si="255"/>
        <v>0</v>
      </c>
      <c r="CF16" s="21">
        <f t="shared" si="256"/>
        <v>0</v>
      </c>
      <c r="CG16" s="21">
        <v>0</v>
      </c>
      <c r="CH16" s="22" t="str">
        <f t="shared" si="173"/>
        <v xml:space="preserve"> </v>
      </c>
      <c r="CI16" s="22" t="str">
        <f t="shared" si="191"/>
        <v xml:space="preserve"> </v>
      </c>
      <c r="CJ16" s="21"/>
      <c r="CK16" s="21"/>
      <c r="CL16" s="63"/>
      <c r="CM16" s="22" t="str">
        <f t="shared" si="174"/>
        <v xml:space="preserve"> </v>
      </c>
      <c r="CN16" s="22" t="str">
        <f t="shared" si="175"/>
        <v xml:space="preserve"> </v>
      </c>
      <c r="CO16" s="21"/>
      <c r="CP16" s="21"/>
      <c r="CQ16" s="63"/>
      <c r="CR16" s="22" t="str">
        <f t="shared" si="176"/>
        <v xml:space="preserve"> </v>
      </c>
      <c r="CS16" s="22" t="str">
        <f t="shared" si="177"/>
        <v xml:space="preserve"> </v>
      </c>
      <c r="CT16" s="21"/>
      <c r="CU16" s="21"/>
      <c r="CV16" s="63"/>
      <c r="CW16" s="22" t="str">
        <f t="shared" si="178"/>
        <v xml:space="preserve"> </v>
      </c>
      <c r="CX16" s="22" t="str">
        <f t="shared" si="179"/>
        <v xml:space="preserve"> </v>
      </c>
      <c r="CY16" s="21"/>
      <c r="CZ16" s="21"/>
      <c r="DA16" s="63"/>
      <c r="DB16" s="22" t="str">
        <f t="shared" si="148"/>
        <v xml:space="preserve"> </v>
      </c>
      <c r="DC16" s="22" t="str">
        <f t="shared" si="180"/>
        <v xml:space="preserve"> </v>
      </c>
      <c r="DD16" s="21"/>
      <c r="DE16" s="21"/>
      <c r="DF16" s="63"/>
      <c r="DG16" s="22" t="str">
        <f t="shared" si="151"/>
        <v xml:space="preserve"> </v>
      </c>
      <c r="DH16" s="22" t="str">
        <f t="shared" si="181"/>
        <v xml:space="preserve"> </v>
      </c>
      <c r="DI16" s="21"/>
      <c r="DJ16" s="63"/>
      <c r="DK16" s="22" t="str">
        <f t="shared" si="182"/>
        <v xml:space="preserve"> </v>
      </c>
      <c r="DL16" s="21"/>
      <c r="DM16" s="21"/>
      <c r="DN16" s="63"/>
      <c r="DO16" s="22" t="str">
        <f t="shared" si="155"/>
        <v xml:space="preserve"> </v>
      </c>
      <c r="DP16" s="51" t="str">
        <f t="shared" si="183"/>
        <v xml:space="preserve"> </v>
      </c>
      <c r="DQ16" s="21">
        <v>5772.78</v>
      </c>
      <c r="DR16" s="21"/>
      <c r="DS16" s="63"/>
      <c r="DT16" s="22" t="str">
        <f t="shared" si="261"/>
        <v xml:space="preserve"> </v>
      </c>
      <c r="DU16" s="22" t="str">
        <f t="shared" si="262"/>
        <v xml:space="preserve"> </v>
      </c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</row>
    <row r="17" spans="1:144" s="14" customFormat="1" ht="15.75" customHeight="1" outlineLevel="1" x14ac:dyDescent="0.25">
      <c r="A17" s="13">
        <v>10</v>
      </c>
      <c r="B17" s="8" t="s">
        <v>79</v>
      </c>
      <c r="C17" s="21">
        <f>H17+AQ17</f>
        <v>2005310.6400000001</v>
      </c>
      <c r="D17" s="21">
        <f>I17+AR17</f>
        <v>750736.75</v>
      </c>
      <c r="E17" s="21">
        <v>542085.41</v>
      </c>
      <c r="F17" s="22">
        <f>IF(D17&lt;=0," ",IF(D17/C17*100&gt;200,"СВ.200",D17/C17))</f>
        <v>0.37437429145640994</v>
      </c>
      <c r="G17" s="22">
        <f t="shared" si="92"/>
        <v>1.384904917474167</v>
      </c>
      <c r="H17" s="21">
        <f t="shared" si="250"/>
        <v>1670534</v>
      </c>
      <c r="I17" s="21">
        <f>N17+S17+X17+AC17+AH17+AM17</f>
        <v>514644.78999999992</v>
      </c>
      <c r="J17" s="19">
        <v>433458.25</v>
      </c>
      <c r="K17" s="22">
        <f>IF(I17&lt;=0," ",IF(I17/H17*100&gt;200,"СВ.200",I17/H17))</f>
        <v>0.30807202367626157</v>
      </c>
      <c r="L17" s="22">
        <f>IF(J17=0," ",IF(I17/J17*100&gt;200,"св.200",I17/J17))</f>
        <v>1.1872995611457389</v>
      </c>
      <c r="M17" s="21">
        <v>369000</v>
      </c>
      <c r="N17" s="21">
        <v>276134.03999999998</v>
      </c>
      <c r="O17" s="63">
        <v>156084.60999999999</v>
      </c>
      <c r="P17" s="22">
        <f t="shared" si="97"/>
        <v>0.74833073170731701</v>
      </c>
      <c r="Q17" s="22">
        <f t="shared" si="159"/>
        <v>1.7691304735297093</v>
      </c>
      <c r="R17" s="21"/>
      <c r="S17" s="21"/>
      <c r="T17" s="63"/>
      <c r="U17" s="22" t="str">
        <f t="shared" si="100"/>
        <v xml:space="preserve"> </v>
      </c>
      <c r="V17" s="22" t="str">
        <f t="shared" si="258"/>
        <v xml:space="preserve"> </v>
      </c>
      <c r="W17" s="21">
        <v>2000</v>
      </c>
      <c r="X17" s="21">
        <v>7020</v>
      </c>
      <c r="Y17" s="63">
        <v>1045.26</v>
      </c>
      <c r="Z17" s="22" t="str">
        <f t="shared" si="259"/>
        <v>СВ.200</v>
      </c>
      <c r="AA17" s="22" t="str">
        <f t="shared" si="260"/>
        <v>св.200</v>
      </c>
      <c r="AB17" s="21">
        <v>107000</v>
      </c>
      <c r="AC17" s="21">
        <v>31812.67</v>
      </c>
      <c r="AD17" s="63">
        <v>17909.759999999998</v>
      </c>
      <c r="AE17" s="22">
        <f t="shared" si="106"/>
        <v>0.29731467289719626</v>
      </c>
      <c r="AF17" s="22">
        <f>IF(AC17&lt;=0," ",IF(AC17/AD17*100&gt;200,"св.200",AC17/AD17))</f>
        <v>1.7762756173170384</v>
      </c>
      <c r="AG17" s="21">
        <v>1192534</v>
      </c>
      <c r="AH17" s="21">
        <v>199678.07999999999</v>
      </c>
      <c r="AI17" s="63">
        <v>258418.62</v>
      </c>
      <c r="AJ17" s="22">
        <f t="shared" si="109"/>
        <v>0.16744015684248834</v>
      </c>
      <c r="AK17" s="22">
        <f t="shared" si="163"/>
        <v>0.77269230831741142</v>
      </c>
      <c r="AL17" s="21"/>
      <c r="AM17" s="21"/>
      <c r="AN17" s="63"/>
      <c r="AO17" s="22" t="str">
        <f t="shared" si="257"/>
        <v xml:space="preserve"> </v>
      </c>
      <c r="AP17" s="22" t="str">
        <f t="shared" si="164"/>
        <v xml:space="preserve"> </v>
      </c>
      <c r="AQ17" s="21">
        <f t="shared" si="251"/>
        <v>334776.64</v>
      </c>
      <c r="AR17" s="21">
        <f>AW17+BB17+BG17+BL17+BQ17+BV17+CA17+CF17+++++CU17+CZ17+DE17+DI17+DM17+DR17</f>
        <v>236091.96000000002</v>
      </c>
      <c r="AS17" s="36">
        <v>108627.16</v>
      </c>
      <c r="AT17" s="22">
        <f>IF(AR17&lt;=0," ",IF(AQ17&lt;=0," ",IF(AR17/AQ17*100&gt;200,"СВ.200",AR17/AQ17)))</f>
        <v>0.70522232375592275</v>
      </c>
      <c r="AU17" s="22" t="str">
        <f>IF(AR17=0," ",IF(AR17/AS17*100&gt;200,"св.200",AR17/AS17))</f>
        <v>св.200</v>
      </c>
      <c r="AV17" s="21"/>
      <c r="AW17" s="21"/>
      <c r="AX17" s="63"/>
      <c r="AY17" s="22" t="str">
        <f t="shared" si="116"/>
        <v xml:space="preserve"> </v>
      </c>
      <c r="AZ17" s="22" t="str">
        <f t="shared" si="165"/>
        <v xml:space="preserve"> </v>
      </c>
      <c r="BA17" s="21">
        <v>101955.4</v>
      </c>
      <c r="BB17" s="21">
        <v>39207.83</v>
      </c>
      <c r="BC17" s="63">
        <v>74975.16</v>
      </c>
      <c r="BD17" s="22">
        <f t="shared" si="166"/>
        <v>0.38455864034666143</v>
      </c>
      <c r="BE17" s="22">
        <f t="shared" si="167"/>
        <v>0.52294426580750208</v>
      </c>
      <c r="BF17" s="21"/>
      <c r="BG17" s="21"/>
      <c r="BH17" s="63"/>
      <c r="BI17" s="22" t="str">
        <f t="shared" si="168"/>
        <v xml:space="preserve"> </v>
      </c>
      <c r="BJ17" s="22" t="str">
        <f>IF(BG17=0," ",IF(BG17/BH17*100&gt;200,"св.200",BG17/BH17))</f>
        <v xml:space="preserve"> </v>
      </c>
      <c r="BK17" s="21"/>
      <c r="BL17" s="21"/>
      <c r="BM17" s="63"/>
      <c r="BN17" s="22" t="str">
        <f t="shared" si="127"/>
        <v xml:space="preserve"> </v>
      </c>
      <c r="BO17" s="22" t="str">
        <f t="shared" si="170"/>
        <v xml:space="preserve"> </v>
      </c>
      <c r="BP17" s="21"/>
      <c r="BQ17" s="21"/>
      <c r="BR17" s="63"/>
      <c r="BS17" s="22" t="str">
        <f t="shared" si="130"/>
        <v xml:space="preserve"> </v>
      </c>
      <c r="BT17" s="22" t="str">
        <f t="shared" si="252"/>
        <v xml:space="preserve"> </v>
      </c>
      <c r="BU17" s="21">
        <v>41034.67</v>
      </c>
      <c r="BV17" s="21">
        <v>41034.31</v>
      </c>
      <c r="BW17" s="63"/>
      <c r="BX17" s="22">
        <f t="shared" si="253"/>
        <v>0.99999122693078801</v>
      </c>
      <c r="BY17" s="22" t="str">
        <f t="shared" si="254"/>
        <v xml:space="preserve"> </v>
      </c>
      <c r="BZ17" s="21"/>
      <c r="CA17" s="21"/>
      <c r="CB17" s="63"/>
      <c r="CC17" s="22" t="str">
        <f t="shared" si="137"/>
        <v xml:space="preserve"> </v>
      </c>
      <c r="CD17" s="22" t="str">
        <f t="shared" si="172"/>
        <v xml:space="preserve"> </v>
      </c>
      <c r="CE17" s="21">
        <f t="shared" si="255"/>
        <v>0</v>
      </c>
      <c r="CF17" s="21">
        <f t="shared" si="256"/>
        <v>0</v>
      </c>
      <c r="CG17" s="21">
        <v>0</v>
      </c>
      <c r="CH17" s="22" t="str">
        <f t="shared" si="173"/>
        <v xml:space="preserve"> </v>
      </c>
      <c r="CI17" s="22" t="str">
        <f t="shared" si="191"/>
        <v xml:space="preserve"> </v>
      </c>
      <c r="CJ17" s="21"/>
      <c r="CK17" s="21"/>
      <c r="CL17" s="63"/>
      <c r="CM17" s="22" t="str">
        <f t="shared" si="174"/>
        <v xml:space="preserve"> </v>
      </c>
      <c r="CN17" s="22" t="str">
        <f t="shared" si="175"/>
        <v xml:space="preserve"> </v>
      </c>
      <c r="CO17" s="21"/>
      <c r="CP17" s="21"/>
      <c r="CQ17" s="63"/>
      <c r="CR17" s="22" t="str">
        <f t="shared" si="176"/>
        <v xml:space="preserve"> </v>
      </c>
      <c r="CS17" s="22" t="str">
        <f t="shared" si="177"/>
        <v xml:space="preserve"> </v>
      </c>
      <c r="CT17" s="21"/>
      <c r="CU17" s="21"/>
      <c r="CV17" s="63"/>
      <c r="CW17" s="22" t="str">
        <f t="shared" si="178"/>
        <v xml:space="preserve"> </v>
      </c>
      <c r="CX17" s="22" t="str">
        <f t="shared" si="179"/>
        <v xml:space="preserve"> </v>
      </c>
      <c r="CY17" s="21"/>
      <c r="CZ17" s="21"/>
      <c r="DA17" s="63"/>
      <c r="DB17" s="22" t="str">
        <f t="shared" si="148"/>
        <v xml:space="preserve"> </v>
      </c>
      <c r="DC17" s="22" t="str">
        <f t="shared" si="180"/>
        <v xml:space="preserve"> </v>
      </c>
      <c r="DD17" s="21"/>
      <c r="DE17" s="21"/>
      <c r="DF17" s="63"/>
      <c r="DG17" s="22" t="str">
        <f t="shared" si="151"/>
        <v xml:space="preserve"> </v>
      </c>
      <c r="DH17" s="22" t="str">
        <f t="shared" si="181"/>
        <v xml:space="preserve"> </v>
      </c>
      <c r="DI17" s="21"/>
      <c r="DJ17" s="63"/>
      <c r="DK17" s="22" t="str">
        <f t="shared" si="182"/>
        <v xml:space="preserve"> </v>
      </c>
      <c r="DL17" s="21"/>
      <c r="DM17" s="21"/>
      <c r="DN17" s="63"/>
      <c r="DO17" s="22" t="str">
        <f t="shared" si="155"/>
        <v xml:space="preserve"> </v>
      </c>
      <c r="DP17" s="51" t="str">
        <f t="shared" si="183"/>
        <v xml:space="preserve"> </v>
      </c>
      <c r="DQ17" s="21">
        <v>191786.57</v>
      </c>
      <c r="DR17" s="21">
        <v>155849.82</v>
      </c>
      <c r="DS17" s="63">
        <v>33652</v>
      </c>
      <c r="DT17" s="22">
        <f t="shared" si="261"/>
        <v>0.81262113400328295</v>
      </c>
      <c r="DU17" s="22" t="str">
        <f t="shared" si="262"/>
        <v>св.200</v>
      </c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</row>
    <row r="18" spans="1:144" s="16" customFormat="1" ht="32.1" customHeight="1" x14ac:dyDescent="0.25">
      <c r="A18" s="15"/>
      <c r="B18" s="7" t="s">
        <v>124</v>
      </c>
      <c r="C18" s="24">
        <f>SUM(C19:C23)</f>
        <v>66598034.770000003</v>
      </c>
      <c r="D18" s="24">
        <f t="shared" ref="D18" si="263">SUM(D19:D23)</f>
        <v>35387066.649999991</v>
      </c>
      <c r="E18" s="24">
        <v>25793457.190000001</v>
      </c>
      <c r="F18" s="20">
        <f>IF(D18&lt;=0," ",IF(D18/C18*100&gt;200,"СВ.200",D18/C18))</f>
        <v>0.53135301622955067</v>
      </c>
      <c r="G18" s="20">
        <f t="shared" si="92"/>
        <v>1.3719396507932788</v>
      </c>
      <c r="H18" s="24">
        <f t="shared" ref="H18" si="264">SUM(H19:H23)</f>
        <v>62978957.700000003</v>
      </c>
      <c r="I18" s="24">
        <f t="shared" ref="I18" si="265">SUM(I19:I23)</f>
        <v>33108109.559999995</v>
      </c>
      <c r="J18" s="39">
        <v>23324007.520000003</v>
      </c>
      <c r="K18" s="20">
        <f>IF(I18&lt;=0," ",IF(I18/H18*100&gt;200,"СВ.200",I18/H18))</f>
        <v>0.52570113525394202</v>
      </c>
      <c r="L18" s="20">
        <f>IF(J18=0," ",IF(I18/J18*100&gt;200,"св.200",I18/J18))</f>
        <v>1.4194863181899708</v>
      </c>
      <c r="M18" s="24">
        <f t="shared" ref="M18" si="266">SUM(M19:M23)</f>
        <v>46165501.719999999</v>
      </c>
      <c r="N18" s="24">
        <f t="shared" ref="N18" si="267">SUM(N19:N23)</f>
        <v>25153712.98</v>
      </c>
      <c r="O18" s="39">
        <v>16384767.73</v>
      </c>
      <c r="P18" s="20">
        <f t="shared" si="97"/>
        <v>0.54485951723346726</v>
      </c>
      <c r="Q18" s="20">
        <f t="shared" si="159"/>
        <v>1.5351888653230239</v>
      </c>
      <c r="R18" s="24">
        <f t="shared" ref="R18" si="268">SUM(R19:R23)</f>
        <v>3772300</v>
      </c>
      <c r="S18" s="24">
        <f t="shared" ref="S18" si="269">SUM(S19:S23)</f>
        <v>1814907.71</v>
      </c>
      <c r="T18" s="39">
        <v>1721317.99</v>
      </c>
      <c r="U18" s="20">
        <f t="shared" si="100"/>
        <v>0.48111436259046203</v>
      </c>
      <c r="V18" s="20">
        <f t="shared" si="160"/>
        <v>1.0543709648906883</v>
      </c>
      <c r="W18" s="24">
        <f t="shared" ref="W18" si="270">SUM(W19:W23)</f>
        <v>989100</v>
      </c>
      <c r="X18" s="24">
        <f t="shared" ref="X18" si="271">SUM(X19:X23)</f>
        <v>903670.4600000002</v>
      </c>
      <c r="Y18" s="39">
        <v>263684.95</v>
      </c>
      <c r="Z18" s="20">
        <f t="shared" si="103"/>
        <v>0.9136290162774241</v>
      </c>
      <c r="AA18" s="20" t="str">
        <f t="shared" si="161"/>
        <v>св.200</v>
      </c>
      <c r="AB18" s="24">
        <f t="shared" ref="AB18" si="272">SUM(AB19:AB23)</f>
        <v>3321155.98</v>
      </c>
      <c r="AC18" s="24">
        <f t="shared" ref="AC18" si="273">SUM(AC19:AC23)</f>
        <v>957671.00000000012</v>
      </c>
      <c r="AD18" s="39">
        <v>471434.9</v>
      </c>
      <c r="AE18" s="20">
        <f t="shared" si="106"/>
        <v>0.28835471919027428</v>
      </c>
      <c r="AF18" s="20" t="str">
        <f t="shared" si="162"/>
        <v>св.200</v>
      </c>
      <c r="AG18" s="24">
        <f t="shared" ref="AG18" si="274">SUM(AG19:AG23)</f>
        <v>8730900</v>
      </c>
      <c r="AH18" s="24">
        <f t="shared" ref="AH18" si="275">SUM(AH19:AH23)</f>
        <v>4278147.41</v>
      </c>
      <c r="AI18" s="39">
        <v>4482801.9499999993</v>
      </c>
      <c r="AJ18" s="20">
        <f t="shared" si="109"/>
        <v>0.49000073417402562</v>
      </c>
      <c r="AK18" s="20">
        <f t="shared" si="163"/>
        <v>0.95434673619698962</v>
      </c>
      <c r="AL18" s="24">
        <f t="shared" ref="AL18" si="276">SUM(AL19:AL23)</f>
        <v>0</v>
      </c>
      <c r="AM18" s="24">
        <f t="shared" ref="AM18" si="277">SUM(AM19:AM23)</f>
        <v>0</v>
      </c>
      <c r="AN18" s="39">
        <v>0</v>
      </c>
      <c r="AO18" s="23"/>
      <c r="AP18" s="20" t="str">
        <f t="shared" si="164"/>
        <v xml:space="preserve"> </v>
      </c>
      <c r="AQ18" s="24">
        <f t="shared" ref="AQ18" si="278">SUM(AQ19:AQ23)</f>
        <v>3619077.0700000003</v>
      </c>
      <c r="AR18" s="24">
        <f t="shared" ref="AR18" si="279">SUM(AR19:AR23)</f>
        <v>2278957.0900000003</v>
      </c>
      <c r="AS18" s="39">
        <v>2469449.67</v>
      </c>
      <c r="AT18" s="20">
        <f>IF(AR18&lt;=0," ",IF(AQ18&lt;=0," ",IF(AR18/AQ18*100&gt;200,"СВ.200",AR18/AQ18)))</f>
        <v>0.6297067030959913</v>
      </c>
      <c r="AU18" s="20">
        <f>IF(AS18=0," ",IF(AR18/AS18*100&gt;200,"св.200",AR18/AS18))</f>
        <v>0.92286031081572939</v>
      </c>
      <c r="AV18" s="24">
        <f t="shared" ref="AV18" si="280">SUM(AV19:AV23)</f>
        <v>755000</v>
      </c>
      <c r="AW18" s="24">
        <f t="shared" ref="AW18" si="281">SUM(AW19:AW23)</f>
        <v>411869.31</v>
      </c>
      <c r="AX18" s="39">
        <v>356949.98</v>
      </c>
      <c r="AY18" s="20">
        <f t="shared" si="116"/>
        <v>0.54552226490066225</v>
      </c>
      <c r="AZ18" s="20">
        <f t="shared" si="165"/>
        <v>1.1538572155123807</v>
      </c>
      <c r="BA18" s="24">
        <f t="shared" ref="BA18" si="282">SUM(BA19:BA23)</f>
        <v>11145.48</v>
      </c>
      <c r="BB18" s="24">
        <f t="shared" ref="BB18" si="283">SUM(BB19:BB23)</f>
        <v>61471.05</v>
      </c>
      <c r="BC18" s="39">
        <v>0</v>
      </c>
      <c r="BD18" s="20" t="str">
        <f t="shared" si="166"/>
        <v>СВ.200</v>
      </c>
      <c r="BE18" s="20" t="str">
        <f t="shared" si="167"/>
        <v xml:space="preserve"> </v>
      </c>
      <c r="BF18" s="24">
        <f t="shared" ref="BF18" si="284">SUM(BF19:BF23)</f>
        <v>0</v>
      </c>
      <c r="BG18" s="24">
        <f t="shared" ref="BG18" si="285">SUM(BG19:BG23)</f>
        <v>0</v>
      </c>
      <c r="BH18" s="39">
        <v>0</v>
      </c>
      <c r="BI18" s="20" t="str">
        <f t="shared" si="168"/>
        <v xml:space="preserve"> </v>
      </c>
      <c r="BJ18" s="20" t="str">
        <f t="shared" si="169"/>
        <v xml:space="preserve"> </v>
      </c>
      <c r="BK18" s="24">
        <f t="shared" ref="BK18" si="286">SUM(BK19:BK23)</f>
        <v>0</v>
      </c>
      <c r="BL18" s="24">
        <f t="shared" ref="BL18" si="287">SUM(BL19:BL23)</f>
        <v>0</v>
      </c>
      <c r="BM18" s="39">
        <v>0</v>
      </c>
      <c r="BN18" s="20" t="str">
        <f t="shared" si="127"/>
        <v xml:space="preserve"> </v>
      </c>
      <c r="BO18" s="20" t="str">
        <f t="shared" si="170"/>
        <v xml:space="preserve"> </v>
      </c>
      <c r="BP18" s="24">
        <f t="shared" ref="BP18" si="288">SUM(BP19:BP23)</f>
        <v>534000</v>
      </c>
      <c r="BQ18" s="24">
        <f t="shared" ref="BQ18" si="289">SUM(BQ19:BQ23)</f>
        <v>252614.64</v>
      </c>
      <c r="BR18" s="39">
        <v>308909.34000000003</v>
      </c>
      <c r="BS18" s="20">
        <f t="shared" si="130"/>
        <v>0.47306112359550562</v>
      </c>
      <c r="BT18" s="20">
        <f t="shared" si="252"/>
        <v>0.81776303688324858</v>
      </c>
      <c r="BU18" s="24">
        <f t="shared" ref="BU18" si="290">SUM(BU19:BU23)</f>
        <v>420000</v>
      </c>
      <c r="BV18" s="24">
        <f t="shared" ref="BV18" si="291">SUM(BV19:BV23)</f>
        <v>307167.44</v>
      </c>
      <c r="BW18" s="39">
        <v>218660</v>
      </c>
      <c r="BX18" s="20">
        <f t="shared" si="134"/>
        <v>0.73135104761904768</v>
      </c>
      <c r="BY18" s="20">
        <f t="shared" si="171"/>
        <v>1.404771974755328</v>
      </c>
      <c r="BZ18" s="24">
        <f t="shared" ref="BZ18" si="292">SUM(BZ19:BZ23)</f>
        <v>0</v>
      </c>
      <c r="CA18" s="24">
        <f t="shared" ref="CA18" si="293">SUM(CA19:CA23)</f>
        <v>0</v>
      </c>
      <c r="CB18" s="39">
        <v>0</v>
      </c>
      <c r="CC18" s="20" t="str">
        <f t="shared" ref="CC18:CC48" si="294">IF(CA18&lt;=0," ",IF(BZ18&lt;=0," ",IF(CA18/BZ18*100&gt;200,"СВ.200",CA18/BZ18)))</f>
        <v xml:space="preserve"> </v>
      </c>
      <c r="CD18" s="20" t="str">
        <f t="shared" si="172"/>
        <v xml:space="preserve"> </v>
      </c>
      <c r="CE18" s="24">
        <f t="shared" ref="CE18" si="295">SUM(CE19:CE23)</f>
        <v>725000</v>
      </c>
      <c r="CF18" s="24">
        <f t="shared" ref="CF18" si="296">SUM(CF19:CF23)</f>
        <v>561407.19999999995</v>
      </c>
      <c r="CG18" s="39">
        <v>209816.63999999998</v>
      </c>
      <c r="CH18" s="20">
        <f t="shared" si="173"/>
        <v>0.77435475862068959</v>
      </c>
      <c r="CI18" s="20" t="str">
        <f t="shared" si="191"/>
        <v>св.200</v>
      </c>
      <c r="CJ18" s="24">
        <f t="shared" ref="CJ18" si="297">SUM(CJ19:CJ23)</f>
        <v>725000</v>
      </c>
      <c r="CK18" s="24">
        <f t="shared" ref="CK18" si="298">SUM(CK19:CK23)</f>
        <v>561407.19999999995</v>
      </c>
      <c r="CL18" s="39">
        <v>209816.63999999998</v>
      </c>
      <c r="CM18" s="20">
        <f t="shared" si="174"/>
        <v>0.77435475862068959</v>
      </c>
      <c r="CN18" s="20" t="str">
        <f t="shared" si="175"/>
        <v>св.200</v>
      </c>
      <c r="CO18" s="24">
        <f t="shared" ref="CO18" si="299">SUM(CO19:CO23)</f>
        <v>0</v>
      </c>
      <c r="CP18" s="24">
        <f t="shared" ref="CP18" si="300">SUM(CP19:CP23)</f>
        <v>0</v>
      </c>
      <c r="CQ18" s="39">
        <v>0</v>
      </c>
      <c r="CR18" s="20" t="str">
        <f t="shared" si="176"/>
        <v xml:space="preserve"> </v>
      </c>
      <c r="CS18" s="20" t="str">
        <f t="shared" si="177"/>
        <v xml:space="preserve"> </v>
      </c>
      <c r="CT18" s="24">
        <f t="shared" ref="CT18" si="301">SUM(CT19:CT23)</f>
        <v>0</v>
      </c>
      <c r="CU18" s="24">
        <f t="shared" ref="CU18" si="302">SUM(CU19:CU23)</f>
        <v>0</v>
      </c>
      <c r="CV18" s="39">
        <v>0</v>
      </c>
      <c r="CW18" s="31" t="str">
        <f t="shared" si="178"/>
        <v xml:space="preserve"> </v>
      </c>
      <c r="CX18" s="31" t="str">
        <f t="shared" si="179"/>
        <v xml:space="preserve"> </v>
      </c>
      <c r="CY18" s="24">
        <f t="shared" ref="CY18" si="303">SUM(CY19:CY23)</f>
        <v>500000</v>
      </c>
      <c r="CZ18" s="24">
        <f t="shared" ref="CZ18" si="304">SUM(CZ19:CZ23)</f>
        <v>229617.59</v>
      </c>
      <c r="DA18" s="39">
        <v>393650.45</v>
      </c>
      <c r="DB18" s="20">
        <f t="shared" si="148"/>
        <v>0.45923518000000002</v>
      </c>
      <c r="DC18" s="20">
        <f t="shared" si="180"/>
        <v>0.58330325800465865</v>
      </c>
      <c r="DD18" s="24">
        <f t="shared" ref="DD18" si="305">SUM(DD19:DD23)</f>
        <v>31100</v>
      </c>
      <c r="DE18" s="24">
        <f t="shared" ref="DE18" si="306">SUM(DE19:DE23)</f>
        <v>31100</v>
      </c>
      <c r="DF18" s="39">
        <v>0</v>
      </c>
      <c r="DG18" s="20">
        <f t="shared" si="151"/>
        <v>1</v>
      </c>
      <c r="DH18" s="20" t="str">
        <f t="shared" si="181"/>
        <v xml:space="preserve"> </v>
      </c>
      <c r="DI18" s="24">
        <f t="shared" ref="DI18" si="307">SUM(DI19:DI23)</f>
        <v>469.56</v>
      </c>
      <c r="DJ18" s="39">
        <v>519.55999999999995</v>
      </c>
      <c r="DK18" s="20">
        <f>IF(DI18=0," ",IF(DI18/DJ18*100&gt;200,"св.200",DI18/DJ18))</f>
        <v>0.90376472399722851</v>
      </c>
      <c r="DL18" s="24">
        <f t="shared" ref="DL18" si="308">SUM(DL19:DL23)</f>
        <v>284962.89</v>
      </c>
      <c r="DM18" s="24">
        <f t="shared" ref="DM18" si="309">SUM(DM19:DM23)</f>
        <v>291575.5</v>
      </c>
      <c r="DN18" s="39">
        <v>957223.7</v>
      </c>
      <c r="DO18" s="20">
        <f t="shared" si="155"/>
        <v>1.0232051619072222</v>
      </c>
      <c r="DP18" s="50">
        <f t="shared" si="183"/>
        <v>0.30460539161326661</v>
      </c>
      <c r="DQ18" s="24">
        <f t="shared" ref="DQ18" si="310">SUM(DQ19:DQ23)</f>
        <v>357868.7</v>
      </c>
      <c r="DR18" s="24">
        <f t="shared" ref="DR18" si="311">SUM(DR19:DR23)</f>
        <v>131664.79999999999</v>
      </c>
      <c r="DS18" s="39">
        <v>23720</v>
      </c>
      <c r="DT18" s="20">
        <f t="shared" si="158"/>
        <v>0.36791370689864744</v>
      </c>
      <c r="DU18" s="20" t="str">
        <f t="shared" si="184"/>
        <v>св.200</v>
      </c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</row>
    <row r="19" spans="1:144" s="14" customFormat="1" ht="17.25" customHeight="1" outlineLevel="1" x14ac:dyDescent="0.25">
      <c r="A19" s="13">
        <v>11</v>
      </c>
      <c r="B19" s="8" t="s">
        <v>104</v>
      </c>
      <c r="C19" s="21">
        <f>H19+AQ19</f>
        <v>40432732</v>
      </c>
      <c r="D19" s="21">
        <f>I19+AR19</f>
        <v>21188995.239999998</v>
      </c>
      <c r="E19" s="21">
        <v>16122378.82</v>
      </c>
      <c r="F19" s="22">
        <f>IF(D19&lt;=0," ",IF(D19/C19*100&gt;200,"СВ.200",D19/C19))</f>
        <v>0.52405549147655905</v>
      </c>
      <c r="G19" s="22">
        <f t="shared" si="92"/>
        <v>1.3142598543655855</v>
      </c>
      <c r="H19" s="21">
        <f t="shared" ref="H19" si="312">M19+R19+W19+AB19+AG19+AL19</f>
        <v>39067400</v>
      </c>
      <c r="I19" s="21">
        <f>N19+S19+X19+AC19+AH19+AM19</f>
        <v>20418398.209999997</v>
      </c>
      <c r="J19" s="19">
        <v>14511385.539999999</v>
      </c>
      <c r="K19" s="22">
        <f>IF(I19&lt;=0," ",IF(I19/H19*100&gt;200,"СВ.200",I19/H19))</f>
        <v>0.52264543353281756</v>
      </c>
      <c r="L19" s="22">
        <f>IF(J19=0," ",IF(I19/J19*100&gt;200,"св.200",I19/J19))</f>
        <v>1.4070605562589165</v>
      </c>
      <c r="M19" s="21">
        <v>33000000</v>
      </c>
      <c r="N19" s="21">
        <v>16506919.07</v>
      </c>
      <c r="O19" s="63">
        <v>11706616.07</v>
      </c>
      <c r="P19" s="22">
        <f t="shared" si="97"/>
        <v>0.50020966878787876</v>
      </c>
      <c r="Q19" s="22">
        <f t="shared" si="159"/>
        <v>1.4100504339850619</v>
      </c>
      <c r="R19" s="21">
        <v>1917400</v>
      </c>
      <c r="S19" s="21">
        <v>922485.74</v>
      </c>
      <c r="T19" s="63">
        <v>896743.7</v>
      </c>
      <c r="U19" s="22">
        <f t="shared" si="100"/>
        <v>0.4811128298737874</v>
      </c>
      <c r="V19" s="22">
        <f t="shared" si="160"/>
        <v>1.0287061286296184</v>
      </c>
      <c r="W19" s="21">
        <v>550000</v>
      </c>
      <c r="X19" s="21">
        <v>541129.56000000006</v>
      </c>
      <c r="Y19" s="63">
        <v>103525</v>
      </c>
      <c r="Z19" s="22">
        <f t="shared" si="103"/>
        <v>0.98387192727272732</v>
      </c>
      <c r="AA19" s="22" t="str">
        <f t="shared" si="161"/>
        <v>св.200</v>
      </c>
      <c r="AB19" s="21">
        <v>800000</v>
      </c>
      <c r="AC19" s="21">
        <v>156887.89000000001</v>
      </c>
      <c r="AD19" s="63">
        <v>35667.65</v>
      </c>
      <c r="AE19" s="22">
        <f t="shared" si="106"/>
        <v>0.19610986250000001</v>
      </c>
      <c r="AF19" s="22" t="str">
        <f t="shared" si="162"/>
        <v>св.200</v>
      </c>
      <c r="AG19" s="21">
        <v>2800000</v>
      </c>
      <c r="AH19" s="21">
        <v>2290975.9500000002</v>
      </c>
      <c r="AI19" s="63">
        <v>1768833.12</v>
      </c>
      <c r="AJ19" s="22">
        <f t="shared" si="109"/>
        <v>0.81820569642857155</v>
      </c>
      <c r="AK19" s="22">
        <f t="shared" si="163"/>
        <v>1.2951905547765863</v>
      </c>
      <c r="AL19" s="21"/>
      <c r="AM19" s="21"/>
      <c r="AN19" s="63"/>
      <c r="AO19" s="22" t="str">
        <f t="shared" ref="AO19:AO50" si="313">IF(AM19&lt;=0," ",IF(AL19&lt;=0," ",IF(AM19/AL19*100&gt;200,"СВ.200",AM19/AL19)))</f>
        <v xml:space="preserve"> </v>
      </c>
      <c r="AP19" s="22" t="str">
        <f t="shared" si="164"/>
        <v xml:space="preserve"> </v>
      </c>
      <c r="AQ19" s="21">
        <f t="shared" ref="AQ19" si="314">AV19+BA19+BF19+BK19+BP19+BU19+BZ19+CE19+CT19+CY19+DD19+DL19+DQ19</f>
        <v>1365332</v>
      </c>
      <c r="AR19" s="21">
        <f>AW19+BB19+BG19+BL19+BQ19+BV19+CA19+CF19+++++CU19+CZ19+DE19+DI19+DM19+DR19</f>
        <v>770597.03</v>
      </c>
      <c r="AS19" s="36">
        <v>1610993.2799999998</v>
      </c>
      <c r="AT19" s="22">
        <f>IF(AR19&lt;=0," ",IF(AQ19&lt;=0," ",IF(AR19/AQ19*100&gt;200,"СВ.200",AR19/AQ19)))</f>
        <v>0.56440267275651634</v>
      </c>
      <c r="AU19" s="22">
        <f>IF(AS19=0," ",IF(AR19/AS19*100&gt;200,"св.200",AR19/AS19))</f>
        <v>0.47833658871624846</v>
      </c>
      <c r="AV19" s="21">
        <v>505000</v>
      </c>
      <c r="AW19" s="21">
        <v>297125.07</v>
      </c>
      <c r="AX19" s="63">
        <v>232420.07</v>
      </c>
      <c r="AY19" s="22">
        <f t="shared" si="116"/>
        <v>0.58836647524752472</v>
      </c>
      <c r="AZ19" s="22">
        <f t="shared" si="165"/>
        <v>1.2783967838921999</v>
      </c>
      <c r="BA19" s="21"/>
      <c r="BB19" s="21"/>
      <c r="BC19" s="63"/>
      <c r="BD19" s="22" t="str">
        <f t="shared" si="166"/>
        <v xml:space="preserve"> </v>
      </c>
      <c r="BE19" s="22" t="str">
        <f t="shared" si="167"/>
        <v xml:space="preserve"> </v>
      </c>
      <c r="BF19" s="21"/>
      <c r="BG19" s="21"/>
      <c r="BH19" s="63"/>
      <c r="BI19" s="22" t="str">
        <f t="shared" si="168"/>
        <v xml:space="preserve"> </v>
      </c>
      <c r="BJ19" s="22" t="str">
        <f t="shared" si="169"/>
        <v xml:space="preserve"> </v>
      </c>
      <c r="BK19" s="21"/>
      <c r="BL19" s="21"/>
      <c r="BM19" s="63"/>
      <c r="BN19" s="22" t="str">
        <f t="shared" si="127"/>
        <v xml:space="preserve"> </v>
      </c>
      <c r="BO19" s="22" t="str">
        <f t="shared" si="170"/>
        <v xml:space="preserve"> </v>
      </c>
      <c r="BP19" s="21"/>
      <c r="BQ19" s="21"/>
      <c r="BR19" s="63"/>
      <c r="BS19" s="22" t="str">
        <f t="shared" si="130"/>
        <v xml:space="preserve"> </v>
      </c>
      <c r="BT19" s="22" t="str">
        <f>IF(BQ19=0," ",IF(BQ19/BR19*100&gt;200,"св.200",BQ19/BR19))</f>
        <v xml:space="preserve"> </v>
      </c>
      <c r="BU19" s="21">
        <v>100000</v>
      </c>
      <c r="BV19" s="21">
        <v>56555</v>
      </c>
      <c r="BW19" s="63">
        <v>38800</v>
      </c>
      <c r="BX19" s="22">
        <f t="shared" si="134"/>
        <v>0.56555</v>
      </c>
      <c r="BY19" s="22">
        <f t="shared" si="171"/>
        <v>1.4576030927835051</v>
      </c>
      <c r="BZ19" s="21"/>
      <c r="CA19" s="21"/>
      <c r="CB19" s="63"/>
      <c r="CC19" s="22" t="str">
        <f t="shared" si="294"/>
        <v xml:space="preserve"> </v>
      </c>
      <c r="CD19" s="22" t="str">
        <f t="shared" si="172"/>
        <v xml:space="preserve"> </v>
      </c>
      <c r="CE19" s="21">
        <f t="shared" ref="CE19" si="315">CJ19+CO19</f>
        <v>125000</v>
      </c>
      <c r="CF19" s="21">
        <f t="shared" ref="CF19" si="316">CK19+CP19</f>
        <v>55634.57</v>
      </c>
      <c r="CG19" s="21">
        <v>191682.93</v>
      </c>
      <c r="CH19" s="22">
        <f t="shared" si="173"/>
        <v>0.44507656000000001</v>
      </c>
      <c r="CI19" s="22">
        <f t="shared" si="191"/>
        <v>0.29024269401558084</v>
      </c>
      <c r="CJ19" s="21">
        <v>125000</v>
      </c>
      <c r="CK19" s="21">
        <v>55634.57</v>
      </c>
      <c r="CL19" s="63">
        <v>191682.93</v>
      </c>
      <c r="CM19" s="22">
        <f t="shared" si="174"/>
        <v>0.44507656000000001</v>
      </c>
      <c r="CN19" s="22">
        <f t="shared" si="175"/>
        <v>0.29024269401558084</v>
      </c>
      <c r="CO19" s="21"/>
      <c r="CP19" s="21"/>
      <c r="CQ19" s="63"/>
      <c r="CR19" s="22" t="str">
        <f t="shared" si="176"/>
        <v xml:space="preserve"> </v>
      </c>
      <c r="CS19" s="22" t="str">
        <f t="shared" si="177"/>
        <v xml:space="preserve"> </v>
      </c>
      <c r="CT19" s="21"/>
      <c r="CU19" s="21"/>
      <c r="CV19" s="63"/>
      <c r="CW19" s="22" t="str">
        <f t="shared" si="178"/>
        <v xml:space="preserve"> </v>
      </c>
      <c r="CX19" s="22" t="str">
        <f t="shared" si="179"/>
        <v xml:space="preserve"> </v>
      </c>
      <c r="CY19" s="21">
        <v>500000</v>
      </c>
      <c r="CZ19" s="21">
        <v>229617.59</v>
      </c>
      <c r="DA19" s="63">
        <v>393650.45</v>
      </c>
      <c r="DB19" s="22">
        <f t="shared" si="148"/>
        <v>0.45923518000000002</v>
      </c>
      <c r="DC19" s="22">
        <f t="shared" si="180"/>
        <v>0.58330325800465865</v>
      </c>
      <c r="DD19" s="21"/>
      <c r="DE19" s="21"/>
      <c r="DF19" s="63"/>
      <c r="DG19" s="22" t="str">
        <f t="shared" si="151"/>
        <v xml:space="preserve"> </v>
      </c>
      <c r="DH19" s="22" t="str">
        <f t="shared" si="181"/>
        <v xml:space="preserve"> </v>
      </c>
      <c r="DI19" s="21"/>
      <c r="DJ19" s="63">
        <v>50</v>
      </c>
      <c r="DK19" s="22">
        <f t="shared" si="182"/>
        <v>0</v>
      </c>
      <c r="DL19" s="21"/>
      <c r="DM19" s="21"/>
      <c r="DN19" s="63">
        <v>730669.83</v>
      </c>
      <c r="DO19" s="22" t="str">
        <f t="shared" si="155"/>
        <v xml:space="preserve"> </v>
      </c>
      <c r="DP19" s="51">
        <f t="shared" si="183"/>
        <v>0</v>
      </c>
      <c r="DQ19" s="21">
        <v>135332</v>
      </c>
      <c r="DR19" s="21">
        <v>131664.79999999999</v>
      </c>
      <c r="DS19" s="63">
        <v>23720</v>
      </c>
      <c r="DT19" s="22">
        <f t="shared" si="158"/>
        <v>0.97290219608074946</v>
      </c>
      <c r="DU19" s="22" t="str">
        <f t="shared" si="184"/>
        <v>св.200</v>
      </c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</row>
    <row r="20" spans="1:144" s="14" customFormat="1" ht="17.25" customHeight="1" outlineLevel="1" x14ac:dyDescent="0.25">
      <c r="A20" s="13">
        <v>12</v>
      </c>
      <c r="B20" s="8" t="s">
        <v>40</v>
      </c>
      <c r="C20" s="21">
        <f>H20+AQ20</f>
        <v>18579894.400000002</v>
      </c>
      <c r="D20" s="21">
        <f>I20+AR20</f>
        <v>11396029.17</v>
      </c>
      <c r="E20" s="21">
        <v>6517245.25</v>
      </c>
      <c r="F20" s="22">
        <f>IF(D20&lt;=0," ",IF(D20/C20*100&gt;200,"СВ.200",D20/C20))</f>
        <v>0.61335274166036158</v>
      </c>
      <c r="G20" s="22">
        <f t="shared" si="92"/>
        <v>1.7485960298946859</v>
      </c>
      <c r="H20" s="21">
        <f t="shared" ref="H20:H23" si="317">M20+R20+W20+AB20+AG20+AL20</f>
        <v>16914757.700000003</v>
      </c>
      <c r="I20" s="21">
        <f>N20+S20+X20+AC20+AH20+AM20</f>
        <v>10277588.85</v>
      </c>
      <c r="J20" s="19">
        <v>5758308.3100000005</v>
      </c>
      <c r="K20" s="22">
        <f>IF(I20&lt;=0," ",IF(I20/H20*100&gt;200,"СВ.200",I20/H20))</f>
        <v>0.60761076406078218</v>
      </c>
      <c r="L20" s="22">
        <f>IF(J20=0," ",IF(I20/J20*100&gt;200,"св.200",I20/J20))</f>
        <v>1.7848278169044405</v>
      </c>
      <c r="M20" s="21">
        <v>10539701.720000001</v>
      </c>
      <c r="N20" s="21">
        <v>7202015.7699999996</v>
      </c>
      <c r="O20" s="63">
        <v>3635381.18</v>
      </c>
      <c r="P20" s="22">
        <f t="shared" si="97"/>
        <v>0.68332254188309227</v>
      </c>
      <c r="Q20" s="22">
        <f t="shared" si="159"/>
        <v>1.9810895786174476</v>
      </c>
      <c r="R20" s="21">
        <v>1854900</v>
      </c>
      <c r="S20" s="21">
        <v>892421.97</v>
      </c>
      <c r="T20" s="63">
        <v>824574.29</v>
      </c>
      <c r="U20" s="22">
        <f t="shared" si="100"/>
        <v>0.4811159469513181</v>
      </c>
      <c r="V20" s="22">
        <f t="shared" si="160"/>
        <v>1.0822820706670346</v>
      </c>
      <c r="W20" s="21">
        <v>9000</v>
      </c>
      <c r="X20" s="21">
        <v>40308.5</v>
      </c>
      <c r="Y20" s="63">
        <v>3764.71</v>
      </c>
      <c r="Z20" s="22" t="str">
        <f t="shared" si="103"/>
        <v>СВ.200</v>
      </c>
      <c r="AA20" s="22" t="str">
        <f>IF(X20=0," ",IF(X20/Y20*100&gt;200,"св.200",X20/Y20))</f>
        <v>св.200</v>
      </c>
      <c r="AB20" s="21">
        <v>2098155.98</v>
      </c>
      <c r="AC20" s="21">
        <v>716860.13</v>
      </c>
      <c r="AD20" s="63">
        <v>383692.06</v>
      </c>
      <c r="AE20" s="22">
        <f t="shared" si="106"/>
        <v>0.34166198167974149</v>
      </c>
      <c r="AF20" s="22">
        <f t="shared" si="162"/>
        <v>1.8683215128298458</v>
      </c>
      <c r="AG20" s="21">
        <v>2413000</v>
      </c>
      <c r="AH20" s="21">
        <v>1425982.48</v>
      </c>
      <c r="AI20" s="63">
        <v>910896.07</v>
      </c>
      <c r="AJ20" s="22">
        <f t="shared" si="109"/>
        <v>0.59095834231247413</v>
      </c>
      <c r="AK20" s="22">
        <f t="shared" si="163"/>
        <v>1.565472205846711</v>
      </c>
      <c r="AL20" s="21"/>
      <c r="AM20" s="21"/>
      <c r="AN20" s="63"/>
      <c r="AO20" s="22" t="str">
        <f t="shared" si="313"/>
        <v xml:space="preserve"> </v>
      </c>
      <c r="AP20" s="22" t="str">
        <f t="shared" si="164"/>
        <v xml:space="preserve"> </v>
      </c>
      <c r="AQ20" s="21">
        <f t="shared" ref="AQ20:AQ23" si="318">AV20+BA20+BF20+BK20+BP20+BU20+BZ20+CE20+CT20+CY20+DD20+DL20+DQ20</f>
        <v>1665136.7</v>
      </c>
      <c r="AR20" s="21">
        <f>AW20+BB20+BG20+BL20+BQ20+BV20+CA20+CF20+++++CU20+CZ20+DE20+DI20+DM20+DR20</f>
        <v>1118440.32</v>
      </c>
      <c r="AS20" s="36">
        <v>758936.94</v>
      </c>
      <c r="AT20" s="22">
        <f>IF(AR20&lt;=0," ",IF(AQ20&lt;=0," ",IF(AR20/AQ20*100&gt;200,"СВ.200",AR20/AQ20)))</f>
        <v>0.67168078152382327</v>
      </c>
      <c r="AU20" s="22">
        <f>IF(AS20=0," ",IF(AR20/AS20*100&gt;200,"св.200",AR20/AS20))</f>
        <v>1.4736933479611629</v>
      </c>
      <c r="AV20" s="21">
        <v>250000</v>
      </c>
      <c r="AW20" s="21">
        <v>114744.24</v>
      </c>
      <c r="AX20" s="63">
        <v>124529.91</v>
      </c>
      <c r="AY20" s="22">
        <f t="shared" si="116"/>
        <v>0.45897696000000004</v>
      </c>
      <c r="AZ20" s="22">
        <f t="shared" si="165"/>
        <v>0.9214191193103729</v>
      </c>
      <c r="BA20" s="21"/>
      <c r="BB20" s="21"/>
      <c r="BC20" s="63"/>
      <c r="BD20" s="22" t="str">
        <f t="shared" si="166"/>
        <v xml:space="preserve"> </v>
      </c>
      <c r="BE20" s="22" t="str">
        <f t="shared" si="167"/>
        <v xml:space="preserve"> </v>
      </c>
      <c r="BF20" s="21"/>
      <c r="BG20" s="21"/>
      <c r="BH20" s="63"/>
      <c r="BI20" s="22" t="str">
        <f t="shared" si="168"/>
        <v xml:space="preserve"> </v>
      </c>
      <c r="BJ20" s="22" t="str">
        <f t="shared" si="169"/>
        <v xml:space="preserve"> </v>
      </c>
      <c r="BK20" s="21"/>
      <c r="BL20" s="21"/>
      <c r="BM20" s="63"/>
      <c r="BN20" s="22" t="str">
        <f t="shared" si="127"/>
        <v xml:space="preserve"> </v>
      </c>
      <c r="BO20" s="22" t="str">
        <f t="shared" si="170"/>
        <v xml:space="preserve"> </v>
      </c>
      <c r="BP20" s="21">
        <v>500000</v>
      </c>
      <c r="BQ20" s="21">
        <v>239841.28</v>
      </c>
      <c r="BR20" s="63">
        <v>294309.89</v>
      </c>
      <c r="BS20" s="22">
        <f t="shared" si="130"/>
        <v>0.47968255999999998</v>
      </c>
      <c r="BT20" s="22">
        <f t="shared" si="252"/>
        <v>0.81492769407103505</v>
      </c>
      <c r="BU20" s="21">
        <v>170000</v>
      </c>
      <c r="BV20" s="21">
        <v>133900</v>
      </c>
      <c r="BW20" s="63">
        <v>94940</v>
      </c>
      <c r="BX20" s="22">
        <f t="shared" si="134"/>
        <v>0.78764705882352937</v>
      </c>
      <c r="BY20" s="22">
        <f t="shared" si="171"/>
        <v>1.4103644406993892</v>
      </c>
      <c r="BZ20" s="21"/>
      <c r="CA20" s="21"/>
      <c r="CB20" s="63"/>
      <c r="CC20" s="22" t="str">
        <f t="shared" si="294"/>
        <v xml:space="preserve"> </v>
      </c>
      <c r="CD20" s="22" t="str">
        <f t="shared" si="172"/>
        <v xml:space="preserve"> </v>
      </c>
      <c r="CE20" s="21">
        <f t="shared" ref="CE20:CE23" si="319">CJ20+CO20</f>
        <v>600000</v>
      </c>
      <c r="CF20" s="21">
        <f t="shared" ref="CF20:CF23" si="320">CK20+CP20</f>
        <v>505772.63</v>
      </c>
      <c r="CG20" s="21">
        <v>18133.71</v>
      </c>
      <c r="CH20" s="22">
        <f t="shared" si="173"/>
        <v>0.84295438333333339</v>
      </c>
      <c r="CI20" s="22" t="str">
        <f t="shared" si="191"/>
        <v>св.200</v>
      </c>
      <c r="CJ20" s="21">
        <v>600000</v>
      </c>
      <c r="CK20" s="21">
        <v>505772.63</v>
      </c>
      <c r="CL20" s="63">
        <v>18133.71</v>
      </c>
      <c r="CM20" s="22">
        <f t="shared" si="174"/>
        <v>0.84295438333333339</v>
      </c>
      <c r="CN20" s="22" t="str">
        <f t="shared" si="175"/>
        <v>св.200</v>
      </c>
      <c r="CO20" s="21"/>
      <c r="CP20" s="21"/>
      <c r="CQ20" s="63"/>
      <c r="CR20" s="22" t="str">
        <f t="shared" si="176"/>
        <v xml:space="preserve"> </v>
      </c>
      <c r="CS20" s="22" t="str">
        <f t="shared" si="177"/>
        <v xml:space="preserve"> </v>
      </c>
      <c r="CT20" s="21"/>
      <c r="CU20" s="21"/>
      <c r="CV20" s="63"/>
      <c r="CW20" s="22" t="str">
        <f t="shared" si="178"/>
        <v xml:space="preserve"> </v>
      </c>
      <c r="CX20" s="22" t="str">
        <f t="shared" si="179"/>
        <v xml:space="preserve"> </v>
      </c>
      <c r="CY20" s="21"/>
      <c r="CZ20" s="21"/>
      <c r="DA20" s="63"/>
      <c r="DB20" s="22" t="str">
        <f t="shared" si="148"/>
        <v xml:space="preserve"> </v>
      </c>
      <c r="DC20" s="22" t="str">
        <f t="shared" si="180"/>
        <v xml:space="preserve"> </v>
      </c>
      <c r="DD20" s="21">
        <v>31100</v>
      </c>
      <c r="DE20" s="21">
        <v>31100</v>
      </c>
      <c r="DF20" s="63"/>
      <c r="DG20" s="22">
        <f t="shared" si="151"/>
        <v>1</v>
      </c>
      <c r="DH20" s="22" t="str">
        <f t="shared" si="181"/>
        <v xml:space="preserve"> </v>
      </c>
      <c r="DI20" s="21">
        <v>469.56</v>
      </c>
      <c r="DJ20" s="63">
        <v>469.56</v>
      </c>
      <c r="DK20" s="22">
        <f t="shared" si="182"/>
        <v>1</v>
      </c>
      <c r="DL20" s="21">
        <v>86000</v>
      </c>
      <c r="DM20" s="21">
        <v>92612.61</v>
      </c>
      <c r="DN20" s="63">
        <v>226553.87</v>
      </c>
      <c r="DO20" s="22">
        <f t="shared" si="155"/>
        <v>1.0768908139534883</v>
      </c>
      <c r="DP20" s="51">
        <f t="shared" si="183"/>
        <v>0.40878847048607025</v>
      </c>
      <c r="DQ20" s="21">
        <v>28036.7</v>
      </c>
      <c r="DR20" s="21"/>
      <c r="DS20" s="63"/>
      <c r="DT20" s="22" t="str">
        <f t="shared" si="158"/>
        <v xml:space="preserve"> </v>
      </c>
      <c r="DU20" s="22" t="str">
        <f t="shared" si="184"/>
        <v xml:space="preserve"> </v>
      </c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</row>
    <row r="21" spans="1:144" s="14" customFormat="1" ht="17.25" customHeight="1" outlineLevel="1" x14ac:dyDescent="0.25">
      <c r="A21" s="13">
        <v>13</v>
      </c>
      <c r="B21" s="8" t="s">
        <v>10</v>
      </c>
      <c r="C21" s="21">
        <f>H21+AQ21</f>
        <v>1843500</v>
      </c>
      <c r="D21" s="21">
        <f>I21+AR21</f>
        <v>499773.16000000003</v>
      </c>
      <c r="E21" s="21">
        <v>421051.14</v>
      </c>
      <c r="F21" s="22">
        <f>IF(D21&lt;=0," ",IF(D21/C21*100&gt;200,"СВ.200",D21/C21))</f>
        <v>0.27110016815839438</v>
      </c>
      <c r="G21" s="22">
        <f t="shared" si="92"/>
        <v>1.1869654598251416</v>
      </c>
      <c r="H21" s="21">
        <f t="shared" si="317"/>
        <v>1705000</v>
      </c>
      <c r="I21" s="21">
        <f>N21+S21+X21+AC21+AH21+AM21</f>
        <v>408680.07</v>
      </c>
      <c r="J21" s="19">
        <v>384361.69</v>
      </c>
      <c r="K21" s="22">
        <f>IF(I21&lt;=0," ",IF(I21/H21*100&gt;200,"СВ.200",I21/H21))</f>
        <v>0.23969505571847508</v>
      </c>
      <c r="L21" s="22">
        <f>IF(J21=0," ",IF(I21/J21*100&gt;200,"св.200",I21/J21))</f>
        <v>1.0632695209556395</v>
      </c>
      <c r="M21" s="21">
        <v>215000</v>
      </c>
      <c r="N21" s="21">
        <v>107358.46</v>
      </c>
      <c r="O21" s="63">
        <v>96339.55</v>
      </c>
      <c r="P21" s="22">
        <f t="shared" si="97"/>
        <v>0.49934167441860466</v>
      </c>
      <c r="Q21" s="22">
        <f t="shared" si="159"/>
        <v>1.1143757677921478</v>
      </c>
      <c r="R21" s="21"/>
      <c r="S21" s="21"/>
      <c r="T21" s="63"/>
      <c r="U21" s="22" t="str">
        <f t="shared" si="100"/>
        <v xml:space="preserve"> </v>
      </c>
      <c r="V21" s="22" t="str">
        <f t="shared" ref="V21:V23" si="321">IF(S21=0," ",IF(S21/T21*100&gt;200,"св.200",S21/T21))</f>
        <v xml:space="preserve"> </v>
      </c>
      <c r="W21" s="21">
        <v>190000</v>
      </c>
      <c r="X21" s="21">
        <v>99976.8</v>
      </c>
      <c r="Y21" s="63">
        <v>38017.449999999997</v>
      </c>
      <c r="Z21" s="22">
        <f t="shared" si="103"/>
        <v>0.52619368421052637</v>
      </c>
      <c r="AA21" s="22" t="str">
        <f t="shared" si="161"/>
        <v>св.200</v>
      </c>
      <c r="AB21" s="21">
        <v>90000</v>
      </c>
      <c r="AC21" s="21">
        <v>56284.31</v>
      </c>
      <c r="AD21" s="63">
        <v>13155.58</v>
      </c>
      <c r="AE21" s="22">
        <f t="shared" si="106"/>
        <v>0.62538122222222214</v>
      </c>
      <c r="AF21" s="22" t="str">
        <f t="shared" si="162"/>
        <v>св.200</v>
      </c>
      <c r="AG21" s="21">
        <v>1210000</v>
      </c>
      <c r="AH21" s="21">
        <v>145060.5</v>
      </c>
      <c r="AI21" s="63">
        <v>236849.11</v>
      </c>
      <c r="AJ21" s="22">
        <f t="shared" si="109"/>
        <v>0.11988471074380165</v>
      </c>
      <c r="AK21" s="22">
        <f t="shared" si="163"/>
        <v>0.61245955283513631</v>
      </c>
      <c r="AL21" s="21"/>
      <c r="AM21" s="21"/>
      <c r="AN21" s="63"/>
      <c r="AO21" s="22" t="str">
        <f t="shared" si="313"/>
        <v xml:space="preserve"> </v>
      </c>
      <c r="AP21" s="22" t="str">
        <f t="shared" si="164"/>
        <v xml:space="preserve"> </v>
      </c>
      <c r="AQ21" s="21">
        <f t="shared" si="318"/>
        <v>138500</v>
      </c>
      <c r="AR21" s="21">
        <f>AW21+BB21+BG21+BL21+BQ21+BV21+CA21+CF21+++++CU21+CZ21+DE21+DI21+DM21+DR21</f>
        <v>91093.09</v>
      </c>
      <c r="AS21" s="36">
        <v>36689.449999999997</v>
      </c>
      <c r="AT21" s="22">
        <f>IF(AR21&lt;=0," ",IF(AQ21&lt;=0," ",IF(AR21/AQ21*100&gt;200,"СВ.200",AR21/AQ21)))</f>
        <v>0.65771184115523462</v>
      </c>
      <c r="AU21" s="22" t="str">
        <f>IF(AS21=0," ",IF(AR21/AS21*100&gt;200,"св.200",AR21/AS21))</f>
        <v>св.200</v>
      </c>
      <c r="AV21" s="21"/>
      <c r="AW21" s="21"/>
      <c r="AX21" s="63"/>
      <c r="AY21" s="22" t="str">
        <f t="shared" si="116"/>
        <v xml:space="preserve"> </v>
      </c>
      <c r="AZ21" s="22" t="str">
        <f t="shared" si="165"/>
        <v xml:space="preserve"> </v>
      </c>
      <c r="BA21" s="21"/>
      <c r="BB21" s="21">
        <v>50325.57</v>
      </c>
      <c r="BC21" s="63"/>
      <c r="BD21" s="22" t="str">
        <f t="shared" si="166"/>
        <v xml:space="preserve"> </v>
      </c>
      <c r="BE21" s="22" t="str">
        <f t="shared" si="167"/>
        <v xml:space="preserve"> </v>
      </c>
      <c r="BF21" s="21"/>
      <c r="BG21" s="21"/>
      <c r="BH21" s="63"/>
      <c r="BI21" s="22" t="str">
        <f t="shared" si="168"/>
        <v xml:space="preserve"> </v>
      </c>
      <c r="BJ21" s="22" t="str">
        <f t="shared" si="169"/>
        <v xml:space="preserve"> </v>
      </c>
      <c r="BK21" s="21"/>
      <c r="BL21" s="21"/>
      <c r="BM21" s="63"/>
      <c r="BN21" s="22" t="str">
        <f t="shared" si="127"/>
        <v xml:space="preserve"> </v>
      </c>
      <c r="BO21" s="22" t="str">
        <f t="shared" si="170"/>
        <v xml:space="preserve"> </v>
      </c>
      <c r="BP21" s="21">
        <v>34000</v>
      </c>
      <c r="BQ21" s="21">
        <v>12773.36</v>
      </c>
      <c r="BR21" s="63">
        <v>14599.45</v>
      </c>
      <c r="BS21" s="22">
        <f t="shared" si="130"/>
        <v>0.37568705882352943</v>
      </c>
      <c r="BT21" s="22">
        <f t="shared" si="252"/>
        <v>0.87492063057169966</v>
      </c>
      <c r="BU21" s="21">
        <v>35000</v>
      </c>
      <c r="BV21" s="21">
        <v>27994.16</v>
      </c>
      <c r="BW21" s="63">
        <v>22090</v>
      </c>
      <c r="BX21" s="22">
        <f t="shared" si="134"/>
        <v>0.7998331428571428</v>
      </c>
      <c r="BY21" s="22">
        <f t="shared" si="171"/>
        <v>1.2672775011317339</v>
      </c>
      <c r="BZ21" s="21"/>
      <c r="CA21" s="21"/>
      <c r="CB21" s="63"/>
      <c r="CC21" s="22" t="str">
        <f t="shared" si="294"/>
        <v xml:space="preserve"> </v>
      </c>
      <c r="CD21" s="22" t="str">
        <f t="shared" si="172"/>
        <v xml:space="preserve"> </v>
      </c>
      <c r="CE21" s="21">
        <f t="shared" si="319"/>
        <v>0</v>
      </c>
      <c r="CF21" s="21">
        <f t="shared" si="320"/>
        <v>0</v>
      </c>
      <c r="CG21" s="21">
        <v>0</v>
      </c>
      <c r="CH21" s="22" t="str">
        <f t="shared" si="173"/>
        <v xml:space="preserve"> </v>
      </c>
      <c r="CI21" s="22" t="str">
        <f t="shared" si="191"/>
        <v xml:space="preserve"> </v>
      </c>
      <c r="CJ21" s="21"/>
      <c r="CK21" s="21"/>
      <c r="CL21" s="63"/>
      <c r="CM21" s="22" t="str">
        <f t="shared" si="174"/>
        <v xml:space="preserve"> </v>
      </c>
      <c r="CN21" s="22" t="str">
        <f t="shared" si="175"/>
        <v xml:space="preserve"> </v>
      </c>
      <c r="CO21" s="21"/>
      <c r="CP21" s="21"/>
      <c r="CQ21" s="63"/>
      <c r="CR21" s="22" t="str">
        <f t="shared" si="176"/>
        <v xml:space="preserve"> </v>
      </c>
      <c r="CS21" s="22" t="str">
        <f t="shared" si="177"/>
        <v xml:space="preserve"> </v>
      </c>
      <c r="CT21" s="21"/>
      <c r="CU21" s="21"/>
      <c r="CV21" s="63"/>
      <c r="CW21" s="22" t="str">
        <f t="shared" si="178"/>
        <v xml:space="preserve"> </v>
      </c>
      <c r="CX21" s="22" t="str">
        <f t="shared" si="179"/>
        <v xml:space="preserve"> </v>
      </c>
      <c r="CY21" s="21"/>
      <c r="CZ21" s="21"/>
      <c r="DA21" s="63"/>
      <c r="DB21" s="22" t="str">
        <f t="shared" si="148"/>
        <v xml:space="preserve"> </v>
      </c>
      <c r="DC21" s="22" t="str">
        <f t="shared" si="180"/>
        <v xml:space="preserve"> </v>
      </c>
      <c r="DD21" s="21"/>
      <c r="DE21" s="21"/>
      <c r="DF21" s="63"/>
      <c r="DG21" s="22" t="str">
        <f t="shared" si="151"/>
        <v xml:space="preserve"> </v>
      </c>
      <c r="DH21" s="22" t="str">
        <f t="shared" si="181"/>
        <v xml:space="preserve"> </v>
      </c>
      <c r="DI21" s="21"/>
      <c r="DJ21" s="63"/>
      <c r="DK21" s="22" t="str">
        <f t="shared" si="182"/>
        <v xml:space="preserve"> </v>
      </c>
      <c r="DL21" s="21"/>
      <c r="DM21" s="21"/>
      <c r="DN21" s="63"/>
      <c r="DO21" s="22" t="str">
        <f t="shared" si="155"/>
        <v xml:space="preserve"> </v>
      </c>
      <c r="DP21" s="51" t="str">
        <f t="shared" si="183"/>
        <v xml:space="preserve"> </v>
      </c>
      <c r="DQ21" s="21">
        <v>69500</v>
      </c>
      <c r="DR21" s="21"/>
      <c r="DS21" s="63"/>
      <c r="DT21" s="22" t="str">
        <f t="shared" si="158"/>
        <v xml:space="preserve"> </v>
      </c>
      <c r="DU21" s="22" t="str">
        <f t="shared" si="184"/>
        <v xml:space="preserve"> </v>
      </c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</row>
    <row r="22" spans="1:144" s="14" customFormat="1" ht="17.25" customHeight="1" outlineLevel="1" x14ac:dyDescent="0.25">
      <c r="A22" s="13">
        <v>14</v>
      </c>
      <c r="B22" s="8" t="s">
        <v>22</v>
      </c>
      <c r="C22" s="21">
        <f>H22+AQ22</f>
        <v>2391145.48</v>
      </c>
      <c r="D22" s="21">
        <f>I22+AR22</f>
        <v>796928.35000000009</v>
      </c>
      <c r="E22" s="21">
        <v>1564231.79</v>
      </c>
      <c r="F22" s="22">
        <f>IF(D22&lt;=0," ",IF(D22/C22*100&gt;200,"СВ.200",D22/C22))</f>
        <v>0.3332830882376927</v>
      </c>
      <c r="G22" s="22">
        <f t="shared" si="92"/>
        <v>0.50946947574822021</v>
      </c>
      <c r="H22" s="21">
        <f t="shared" si="317"/>
        <v>2240000</v>
      </c>
      <c r="I22" s="21">
        <f>N22+S22+X22+AC22+AH22+AM22</f>
        <v>763014.59000000008</v>
      </c>
      <c r="J22" s="19">
        <v>1564231.79</v>
      </c>
      <c r="K22" s="22">
        <f>IF(I22&lt;=0," ",IF(I22/H22*100&gt;200,"СВ.200",I22/H22))</f>
        <v>0.34063151339285719</v>
      </c>
      <c r="L22" s="22">
        <f>IF(J22=0," ",IF(I22/J22*100&gt;200,"св.200",I22/J22))</f>
        <v>0.48778869914157674</v>
      </c>
      <c r="M22" s="21">
        <v>1010000</v>
      </c>
      <c r="N22" s="21">
        <v>556030.23</v>
      </c>
      <c r="O22" s="63">
        <v>411245.17</v>
      </c>
      <c r="P22" s="22">
        <f t="shared" si="97"/>
        <v>0.55052498019801976</v>
      </c>
      <c r="Q22" s="22">
        <f t="shared" si="159"/>
        <v>1.3520650710621112</v>
      </c>
      <c r="R22" s="21"/>
      <c r="S22" s="21"/>
      <c r="T22" s="63"/>
      <c r="U22" s="22" t="str">
        <f t="shared" si="100"/>
        <v xml:space="preserve"> </v>
      </c>
      <c r="V22" s="22" t="str">
        <f t="shared" si="321"/>
        <v xml:space="preserve"> </v>
      </c>
      <c r="W22" s="21">
        <v>40100</v>
      </c>
      <c r="X22" s="21">
        <v>40104.300000000003</v>
      </c>
      <c r="Y22" s="63">
        <v>19828.2</v>
      </c>
      <c r="Z22" s="22">
        <f t="shared" si="103"/>
        <v>1.0001072319201996</v>
      </c>
      <c r="AA22" s="22" t="str">
        <f t="shared" si="161"/>
        <v>св.200</v>
      </c>
      <c r="AB22" s="21">
        <v>50000</v>
      </c>
      <c r="AC22" s="21">
        <v>1388.78</v>
      </c>
      <c r="AD22" s="63">
        <v>3532.24</v>
      </c>
      <c r="AE22" s="22">
        <f t="shared" si="106"/>
        <v>2.7775600000000001E-2</v>
      </c>
      <c r="AF22" s="22">
        <f t="shared" si="162"/>
        <v>0.39317260435304513</v>
      </c>
      <c r="AG22" s="21">
        <v>1139900</v>
      </c>
      <c r="AH22" s="21">
        <v>165491.28</v>
      </c>
      <c r="AI22" s="63">
        <v>1129626.18</v>
      </c>
      <c r="AJ22" s="22">
        <f t="shared" si="109"/>
        <v>0.1451805246074217</v>
      </c>
      <c r="AK22" s="22">
        <f t="shared" si="163"/>
        <v>0.14650092475725024</v>
      </c>
      <c r="AL22" s="21"/>
      <c r="AM22" s="21"/>
      <c r="AN22" s="63"/>
      <c r="AO22" s="22" t="str">
        <f t="shared" si="313"/>
        <v xml:space="preserve"> </v>
      </c>
      <c r="AP22" s="22" t="str">
        <f t="shared" si="164"/>
        <v xml:space="preserve"> </v>
      </c>
      <c r="AQ22" s="21">
        <f t="shared" si="318"/>
        <v>151145.48000000001</v>
      </c>
      <c r="AR22" s="21">
        <f>AW22+BB22+BG22+BL22+BQ22+BV22+CA22+CF22+++++CU22+CZ22+DE22+DI22+DM22+DR22</f>
        <v>33913.759999999995</v>
      </c>
      <c r="AS22" s="36">
        <v>0</v>
      </c>
      <c r="AT22" s="22">
        <f>IF(AR22&lt;=0," ",IF(AQ22&lt;=0," ",IF(AR22/AQ22*100&gt;200,"СВ.200",AR22/AQ22)))</f>
        <v>0.22437826126193117</v>
      </c>
      <c r="AU22" s="22" t="str">
        <f>IF(AS22=0," ",IF(AR22/AS22*100&gt;200,"св.200",AR22/AS22))</f>
        <v xml:space="preserve"> </v>
      </c>
      <c r="AV22" s="21"/>
      <c r="AW22" s="21"/>
      <c r="AX22" s="63"/>
      <c r="AY22" s="22" t="str">
        <f t="shared" si="116"/>
        <v xml:space="preserve"> </v>
      </c>
      <c r="AZ22" s="22" t="str">
        <f t="shared" si="165"/>
        <v xml:space="preserve"> </v>
      </c>
      <c r="BA22" s="21">
        <v>11145.48</v>
      </c>
      <c r="BB22" s="21">
        <v>11145.48</v>
      </c>
      <c r="BC22" s="63"/>
      <c r="BD22" s="22">
        <f t="shared" si="166"/>
        <v>1</v>
      </c>
      <c r="BE22" s="22" t="str">
        <f t="shared" si="167"/>
        <v xml:space="preserve"> </v>
      </c>
      <c r="BF22" s="21"/>
      <c r="BG22" s="21"/>
      <c r="BH22" s="63"/>
      <c r="BI22" s="22" t="str">
        <f t="shared" si="168"/>
        <v xml:space="preserve"> </v>
      </c>
      <c r="BJ22" s="22" t="str">
        <f t="shared" si="169"/>
        <v xml:space="preserve"> </v>
      </c>
      <c r="BK22" s="21"/>
      <c r="BL22" s="21"/>
      <c r="BM22" s="63"/>
      <c r="BN22" s="22" t="str">
        <f t="shared" si="127"/>
        <v xml:space="preserve"> </v>
      </c>
      <c r="BO22" s="22" t="str">
        <f t="shared" si="170"/>
        <v xml:space="preserve"> </v>
      </c>
      <c r="BP22" s="21"/>
      <c r="BQ22" s="21"/>
      <c r="BR22" s="63"/>
      <c r="BS22" s="22" t="str">
        <f t="shared" si="130"/>
        <v xml:space="preserve"> </v>
      </c>
      <c r="BT22" s="22" t="str">
        <f t="shared" si="252"/>
        <v xml:space="preserve"> </v>
      </c>
      <c r="BU22" s="21">
        <v>15000</v>
      </c>
      <c r="BV22" s="21">
        <v>22768.28</v>
      </c>
      <c r="BW22" s="63"/>
      <c r="BX22" s="22">
        <f t="shared" ref="BX22:BX23" si="322">IF(BV22&lt;=0," ",IF(BU22&lt;=0," ",IF(BV22/BU22*100&gt;200,"СВ.200",BV22/BU22)))</f>
        <v>1.5178853333333333</v>
      </c>
      <c r="BY22" s="22" t="str">
        <f t="shared" ref="BY22:BY23" si="323">IF(BW22=0," ",IF(BV22/BW22*100&gt;200,"св.200",BV22/BW22))</f>
        <v xml:space="preserve"> </v>
      </c>
      <c r="BZ22" s="21"/>
      <c r="CA22" s="21"/>
      <c r="CB22" s="63"/>
      <c r="CC22" s="22" t="str">
        <f t="shared" si="294"/>
        <v xml:space="preserve"> </v>
      </c>
      <c r="CD22" s="22" t="str">
        <f t="shared" si="172"/>
        <v xml:space="preserve"> </v>
      </c>
      <c r="CE22" s="21">
        <f t="shared" si="319"/>
        <v>0</v>
      </c>
      <c r="CF22" s="21">
        <f t="shared" si="320"/>
        <v>0</v>
      </c>
      <c r="CG22" s="21">
        <v>0</v>
      </c>
      <c r="CH22" s="22" t="str">
        <f t="shared" si="173"/>
        <v xml:space="preserve"> </v>
      </c>
      <c r="CI22" s="22" t="str">
        <f t="shared" si="191"/>
        <v xml:space="preserve"> </v>
      </c>
      <c r="CJ22" s="21"/>
      <c r="CK22" s="21"/>
      <c r="CL22" s="63"/>
      <c r="CM22" s="22" t="str">
        <f t="shared" si="174"/>
        <v xml:space="preserve"> </v>
      </c>
      <c r="CN22" s="22" t="str">
        <f t="shared" si="175"/>
        <v xml:space="preserve"> </v>
      </c>
      <c r="CO22" s="21"/>
      <c r="CP22" s="21"/>
      <c r="CQ22" s="63"/>
      <c r="CR22" s="22" t="str">
        <f t="shared" si="176"/>
        <v xml:space="preserve"> </v>
      </c>
      <c r="CS22" s="22" t="str">
        <f t="shared" si="177"/>
        <v xml:space="preserve"> </v>
      </c>
      <c r="CT22" s="21"/>
      <c r="CU22" s="21"/>
      <c r="CV22" s="63"/>
      <c r="CW22" s="22" t="str">
        <f t="shared" si="178"/>
        <v xml:space="preserve"> </v>
      </c>
      <c r="CX22" s="22" t="str">
        <f t="shared" si="179"/>
        <v xml:space="preserve"> </v>
      </c>
      <c r="CY22" s="21"/>
      <c r="CZ22" s="21"/>
      <c r="DA22" s="63"/>
      <c r="DB22" s="22" t="str">
        <f t="shared" si="148"/>
        <v xml:space="preserve"> </v>
      </c>
      <c r="DC22" s="22" t="str">
        <f t="shared" si="180"/>
        <v xml:space="preserve"> </v>
      </c>
      <c r="DD22" s="21"/>
      <c r="DE22" s="21"/>
      <c r="DF22" s="63"/>
      <c r="DG22" s="22" t="str">
        <f t="shared" si="151"/>
        <v xml:space="preserve"> </v>
      </c>
      <c r="DH22" s="22" t="str">
        <f t="shared" si="181"/>
        <v xml:space="preserve"> </v>
      </c>
      <c r="DI22" s="21"/>
      <c r="DJ22" s="63"/>
      <c r="DK22" s="22" t="str">
        <f t="shared" si="182"/>
        <v xml:space="preserve"> </v>
      </c>
      <c r="DL22" s="21"/>
      <c r="DM22" s="21"/>
      <c r="DN22" s="63"/>
      <c r="DO22" s="22" t="str">
        <f t="shared" si="155"/>
        <v xml:space="preserve"> </v>
      </c>
      <c r="DP22" s="51" t="str">
        <f t="shared" si="183"/>
        <v xml:space="preserve"> </v>
      </c>
      <c r="DQ22" s="21">
        <v>125000</v>
      </c>
      <c r="DR22" s="21"/>
      <c r="DS22" s="63"/>
      <c r="DT22" s="22" t="str">
        <f t="shared" si="158"/>
        <v xml:space="preserve"> </v>
      </c>
      <c r="DU22" s="22" t="str">
        <f t="shared" si="184"/>
        <v xml:space="preserve"> </v>
      </c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</row>
    <row r="23" spans="1:144" s="14" customFormat="1" ht="17.25" customHeight="1" outlineLevel="1" x14ac:dyDescent="0.25">
      <c r="A23" s="13">
        <v>15</v>
      </c>
      <c r="B23" s="8" t="s">
        <v>39</v>
      </c>
      <c r="C23" s="21">
        <f>H23+AQ23</f>
        <v>3350762.89</v>
      </c>
      <c r="D23" s="21">
        <f>I23+AR23</f>
        <v>1505340.73</v>
      </c>
      <c r="E23" s="21">
        <v>1168550.19</v>
      </c>
      <c r="F23" s="22">
        <f>IF(D23&lt;=0," ",IF(D23/C23*100&gt;200,"СВ.200",D23/C23))</f>
        <v>0.44925313411239309</v>
      </c>
      <c r="G23" s="22">
        <f t="shared" si="92"/>
        <v>1.2882123017754163</v>
      </c>
      <c r="H23" s="21">
        <f t="shared" si="317"/>
        <v>3051800</v>
      </c>
      <c r="I23" s="21">
        <f>N23+S23+X23+AC23+AH23+AM23</f>
        <v>1240427.8400000001</v>
      </c>
      <c r="J23" s="19">
        <v>1105720.19</v>
      </c>
      <c r="K23" s="22">
        <f>IF(I23&lt;=0," ",IF(I23/H23*100&gt;200,"СВ.200",I23/H23))</f>
        <v>0.40645777573890823</v>
      </c>
      <c r="L23" s="22">
        <f>IF(J23=0," ",IF(I23/J23*100&gt;200,"св.200",I23/J23))</f>
        <v>1.1218279734948136</v>
      </c>
      <c r="M23" s="21">
        <v>1400800</v>
      </c>
      <c r="N23" s="21">
        <v>781389.45</v>
      </c>
      <c r="O23" s="63">
        <v>535185.76</v>
      </c>
      <c r="P23" s="22">
        <f t="shared" si="97"/>
        <v>0.55781656910336952</v>
      </c>
      <c r="Q23" s="22">
        <f t="shared" si="159"/>
        <v>1.4600340823716982</v>
      </c>
      <c r="R23" s="21"/>
      <c r="S23" s="21"/>
      <c r="T23" s="63"/>
      <c r="U23" s="22" t="str">
        <f t="shared" si="100"/>
        <v xml:space="preserve"> </v>
      </c>
      <c r="V23" s="22" t="str">
        <f t="shared" si="321"/>
        <v xml:space="preserve"> </v>
      </c>
      <c r="W23" s="21">
        <v>200000</v>
      </c>
      <c r="X23" s="21">
        <v>182151.3</v>
      </c>
      <c r="Y23" s="63">
        <v>98549.59</v>
      </c>
      <c r="Z23" s="22">
        <f t="shared" si="103"/>
        <v>0.91075649999999997</v>
      </c>
      <c r="AA23" s="22">
        <f t="shared" si="161"/>
        <v>1.8483212360396426</v>
      </c>
      <c r="AB23" s="21">
        <v>283000</v>
      </c>
      <c r="AC23" s="21">
        <v>26249.89</v>
      </c>
      <c r="AD23" s="63">
        <v>35387.370000000003</v>
      </c>
      <c r="AE23" s="22">
        <f t="shared" si="106"/>
        <v>9.2755795053003534E-2</v>
      </c>
      <c r="AF23" s="22">
        <f t="shared" si="162"/>
        <v>0.741786970888201</v>
      </c>
      <c r="AG23" s="21">
        <v>1168000</v>
      </c>
      <c r="AH23" s="21">
        <v>250637.2</v>
      </c>
      <c r="AI23" s="63">
        <v>436597.47</v>
      </c>
      <c r="AJ23" s="22">
        <f t="shared" si="109"/>
        <v>0.21458664383561646</v>
      </c>
      <c r="AK23" s="22">
        <f t="shared" si="163"/>
        <v>0.57406929087335301</v>
      </c>
      <c r="AL23" s="21"/>
      <c r="AM23" s="21"/>
      <c r="AN23" s="63"/>
      <c r="AO23" s="22" t="str">
        <f t="shared" si="313"/>
        <v xml:space="preserve"> </v>
      </c>
      <c r="AP23" s="22" t="str">
        <f t="shared" si="164"/>
        <v xml:space="preserve"> </v>
      </c>
      <c r="AQ23" s="21">
        <f t="shared" si="318"/>
        <v>298962.89</v>
      </c>
      <c r="AR23" s="21">
        <f>AW23+BB23+BG23+BL23+BQ23+BV23+CA23+CF23+++++CU23+CZ23+DE23+DI23+DM23+DR23</f>
        <v>264912.89</v>
      </c>
      <c r="AS23" s="36">
        <v>62830</v>
      </c>
      <c r="AT23" s="22">
        <f>IF(AR23&lt;=0," ",IF(AQ23&lt;=0," ",IF(AR23/AQ23*100&gt;200,"СВ.200",AR23/AQ23)))</f>
        <v>0.88610626556359551</v>
      </c>
      <c r="AU23" s="22" t="str">
        <f>IF(AS23=0," ",IF(AR23/AS23*100&gt;200,"св.200",AR23/AS23))</f>
        <v>св.200</v>
      </c>
      <c r="AV23" s="21"/>
      <c r="AW23" s="21"/>
      <c r="AX23" s="63"/>
      <c r="AY23" s="22" t="str">
        <f t="shared" si="116"/>
        <v xml:space="preserve"> </v>
      </c>
      <c r="AZ23" s="22" t="str">
        <f t="shared" si="165"/>
        <v xml:space="preserve"> </v>
      </c>
      <c r="BA23" s="21"/>
      <c r="BB23" s="21"/>
      <c r="BC23" s="63"/>
      <c r="BD23" s="22" t="str">
        <f t="shared" si="166"/>
        <v xml:space="preserve"> </v>
      </c>
      <c r="BE23" s="22" t="str">
        <f t="shared" si="167"/>
        <v xml:space="preserve"> </v>
      </c>
      <c r="BF23" s="21"/>
      <c r="BG23" s="21"/>
      <c r="BH23" s="63"/>
      <c r="BI23" s="22" t="str">
        <f t="shared" si="168"/>
        <v xml:space="preserve"> </v>
      </c>
      <c r="BJ23" s="22" t="str">
        <f t="shared" si="169"/>
        <v xml:space="preserve"> </v>
      </c>
      <c r="BK23" s="21"/>
      <c r="BL23" s="21"/>
      <c r="BM23" s="63"/>
      <c r="BN23" s="22" t="str">
        <f t="shared" si="127"/>
        <v xml:space="preserve"> </v>
      </c>
      <c r="BO23" s="22" t="str">
        <f t="shared" si="170"/>
        <v xml:space="preserve"> </v>
      </c>
      <c r="BP23" s="21"/>
      <c r="BQ23" s="21"/>
      <c r="BR23" s="63"/>
      <c r="BS23" s="22" t="str">
        <f t="shared" si="130"/>
        <v xml:space="preserve"> </v>
      </c>
      <c r="BT23" s="22" t="str">
        <f t="shared" si="252"/>
        <v xml:space="preserve"> </v>
      </c>
      <c r="BU23" s="21">
        <v>100000</v>
      </c>
      <c r="BV23" s="21">
        <v>65950</v>
      </c>
      <c r="BW23" s="63">
        <v>62830</v>
      </c>
      <c r="BX23" s="22">
        <f t="shared" si="322"/>
        <v>0.65949999999999998</v>
      </c>
      <c r="BY23" s="22">
        <f t="shared" si="323"/>
        <v>1.0496578067802005</v>
      </c>
      <c r="BZ23" s="21"/>
      <c r="CA23" s="21"/>
      <c r="CB23" s="63"/>
      <c r="CC23" s="22" t="str">
        <f t="shared" si="294"/>
        <v xml:space="preserve"> </v>
      </c>
      <c r="CD23" s="22" t="str">
        <f t="shared" si="172"/>
        <v xml:space="preserve"> </v>
      </c>
      <c r="CE23" s="21">
        <f t="shared" si="319"/>
        <v>0</v>
      </c>
      <c r="CF23" s="21">
        <f t="shared" si="320"/>
        <v>0</v>
      </c>
      <c r="CG23" s="21">
        <v>0</v>
      </c>
      <c r="CH23" s="22" t="str">
        <f t="shared" si="173"/>
        <v xml:space="preserve"> </v>
      </c>
      <c r="CI23" s="22" t="str">
        <f t="shared" si="191"/>
        <v xml:space="preserve"> </v>
      </c>
      <c r="CJ23" s="21"/>
      <c r="CK23" s="21"/>
      <c r="CL23" s="63"/>
      <c r="CM23" s="22" t="str">
        <f t="shared" si="174"/>
        <v xml:space="preserve"> </v>
      </c>
      <c r="CN23" s="22" t="str">
        <f t="shared" si="175"/>
        <v xml:space="preserve"> </v>
      </c>
      <c r="CO23" s="21"/>
      <c r="CP23" s="21"/>
      <c r="CQ23" s="63"/>
      <c r="CR23" s="22" t="str">
        <f t="shared" si="176"/>
        <v xml:space="preserve"> </v>
      </c>
      <c r="CS23" s="22" t="str">
        <f t="shared" si="177"/>
        <v xml:space="preserve"> </v>
      </c>
      <c r="CT23" s="21"/>
      <c r="CU23" s="21"/>
      <c r="CV23" s="63"/>
      <c r="CW23" s="22" t="str">
        <f t="shared" si="178"/>
        <v xml:space="preserve"> </v>
      </c>
      <c r="CX23" s="22" t="str">
        <f t="shared" si="179"/>
        <v xml:space="preserve"> </v>
      </c>
      <c r="CY23" s="21"/>
      <c r="CZ23" s="21"/>
      <c r="DA23" s="63"/>
      <c r="DB23" s="22" t="str">
        <f t="shared" si="148"/>
        <v xml:space="preserve"> </v>
      </c>
      <c r="DC23" s="22" t="str">
        <f t="shared" si="180"/>
        <v xml:space="preserve"> </v>
      </c>
      <c r="DD23" s="21"/>
      <c r="DE23" s="21"/>
      <c r="DF23" s="63"/>
      <c r="DG23" s="22" t="str">
        <f t="shared" si="151"/>
        <v xml:space="preserve"> </v>
      </c>
      <c r="DH23" s="22" t="str">
        <f t="shared" si="181"/>
        <v xml:space="preserve"> </v>
      </c>
      <c r="DI23" s="21"/>
      <c r="DJ23" s="63"/>
      <c r="DK23" s="22" t="str">
        <f t="shared" si="182"/>
        <v xml:space="preserve"> </v>
      </c>
      <c r="DL23" s="21">
        <v>198962.89</v>
      </c>
      <c r="DM23" s="21">
        <v>198962.89</v>
      </c>
      <c r="DN23" s="63"/>
      <c r="DO23" s="22">
        <f t="shared" si="155"/>
        <v>1</v>
      </c>
      <c r="DP23" s="51" t="str">
        <f t="shared" si="183"/>
        <v xml:space="preserve"> </v>
      </c>
      <c r="DQ23" s="21"/>
      <c r="DR23" s="21"/>
      <c r="DS23" s="63"/>
      <c r="DT23" s="22" t="str">
        <f t="shared" si="158"/>
        <v xml:space="preserve"> </v>
      </c>
      <c r="DU23" s="22" t="str">
        <f t="shared" si="184"/>
        <v xml:space="preserve"> </v>
      </c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</row>
    <row r="24" spans="1:144" s="16" customFormat="1" ht="15.75" x14ac:dyDescent="0.25">
      <c r="A24" s="15"/>
      <c r="B24" s="7" t="s">
        <v>125</v>
      </c>
      <c r="C24" s="24">
        <f>SUM(C25:C29)</f>
        <v>73691166.049999997</v>
      </c>
      <c r="D24" s="24">
        <f t="shared" ref="D24" si="324">SUM(D25:D29)</f>
        <v>49482779.510000005</v>
      </c>
      <c r="E24" s="24">
        <v>33093812.100000001</v>
      </c>
      <c r="F24" s="20">
        <f>IF(D24&lt;=0," ",IF(D24/C24*100&gt;200,"СВ.200",D24/C24))</f>
        <v>0.67148862153199718</v>
      </c>
      <c r="G24" s="20">
        <f t="shared" si="92"/>
        <v>1.4952275476901014</v>
      </c>
      <c r="H24" s="24">
        <f t="shared" ref="H24" si="325">SUM(H25:H29)</f>
        <v>68306880</v>
      </c>
      <c r="I24" s="24">
        <f t="shared" ref="I24" si="326">SUM(I25:I29)</f>
        <v>42966805.600000001</v>
      </c>
      <c r="J24" s="39">
        <v>29041365.440000001</v>
      </c>
      <c r="K24" s="20">
        <f>IF(I24&lt;=0," ",IF(I24/H24*100&gt;200,"СВ.200",I24/H24))</f>
        <v>0.62902603076000541</v>
      </c>
      <c r="L24" s="20">
        <f>IF(J24=0," ",IF(I24/J24*100&gt;200,"св.200",I24/J24))</f>
        <v>1.479503630391285</v>
      </c>
      <c r="M24" s="24">
        <f t="shared" ref="M24" si="327">SUM(M25:M29)</f>
        <v>53479960</v>
      </c>
      <c r="N24" s="24">
        <f t="shared" ref="N24" si="328">SUM(N25:N29)</f>
        <v>38932476.689999998</v>
      </c>
      <c r="O24" s="39">
        <v>25805573.98</v>
      </c>
      <c r="P24" s="20">
        <f t="shared" si="97"/>
        <v>0.72798253196150475</v>
      </c>
      <c r="Q24" s="20">
        <f t="shared" si="159"/>
        <v>1.5086847795043696</v>
      </c>
      <c r="R24" s="24">
        <f t="shared" ref="R24" si="329">SUM(R25:R29)</f>
        <v>2703300</v>
      </c>
      <c r="S24" s="24">
        <f t="shared" ref="S24" si="330">SUM(S25:S29)</f>
        <v>1300657.46</v>
      </c>
      <c r="T24" s="39">
        <v>1263732.93</v>
      </c>
      <c r="U24" s="20">
        <f t="shared" si="100"/>
        <v>0.48113692893870452</v>
      </c>
      <c r="V24" s="20">
        <f t="shared" si="160"/>
        <v>1.0292186182091496</v>
      </c>
      <c r="W24" s="24">
        <f t="shared" ref="W24" si="331">SUM(W25:W29)</f>
        <v>28500</v>
      </c>
      <c r="X24" s="24">
        <f t="shared" ref="X24" si="332">SUM(X25:X29)</f>
        <v>53423.7</v>
      </c>
      <c r="Y24" s="39">
        <v>26031.9</v>
      </c>
      <c r="Z24" s="20">
        <f t="shared" si="103"/>
        <v>1.8745157894736841</v>
      </c>
      <c r="AA24" s="20" t="str">
        <f t="shared" si="161"/>
        <v>св.200</v>
      </c>
      <c r="AB24" s="24">
        <f t="shared" ref="AB24" si="333">SUM(AB25:AB29)</f>
        <v>2831000</v>
      </c>
      <c r="AC24" s="24">
        <f t="shared" ref="AC24" si="334">SUM(AC25:AC29)</f>
        <v>342472.87</v>
      </c>
      <c r="AD24" s="39">
        <v>202328.07999999996</v>
      </c>
      <c r="AE24" s="20">
        <f t="shared" si="106"/>
        <v>0.12097240197809961</v>
      </c>
      <c r="AF24" s="20">
        <f t="shared" si="162"/>
        <v>1.6926610977576619</v>
      </c>
      <c r="AG24" s="24">
        <f t="shared" ref="AG24" si="335">SUM(AG25:AG29)</f>
        <v>9259000</v>
      </c>
      <c r="AH24" s="24">
        <f t="shared" ref="AH24" si="336">SUM(AH25:AH29)</f>
        <v>2336374.88</v>
      </c>
      <c r="AI24" s="39">
        <v>1741898.5499999998</v>
      </c>
      <c r="AJ24" s="20">
        <f t="shared" si="109"/>
        <v>0.25233555243546818</v>
      </c>
      <c r="AK24" s="20">
        <f t="shared" si="163"/>
        <v>1.3412806848022234</v>
      </c>
      <c r="AL24" s="24">
        <f t="shared" ref="AL24" si="337">SUM(AL25:AL29)</f>
        <v>5120</v>
      </c>
      <c r="AM24" s="24">
        <f t="shared" ref="AM24" si="338">SUM(AM25:AM29)</f>
        <v>1400</v>
      </c>
      <c r="AN24" s="39">
        <v>1800</v>
      </c>
      <c r="AO24" s="20">
        <f t="shared" si="313"/>
        <v>0.2734375</v>
      </c>
      <c r="AP24" s="20">
        <f t="shared" si="164"/>
        <v>0.77777777777777779</v>
      </c>
      <c r="AQ24" s="24">
        <f t="shared" ref="AQ24" si="339">SUM(AQ25:AQ29)</f>
        <v>5384286.0500000007</v>
      </c>
      <c r="AR24" s="24">
        <f t="shared" ref="AR24" si="340">SUM(AR25:AR29)</f>
        <v>6515973.9100000001</v>
      </c>
      <c r="AS24" s="39">
        <v>4052446.66</v>
      </c>
      <c r="AT24" s="20">
        <f>IF(AR24&lt;=0," ",IF(AQ24&lt;=0," ",IF(AR24/AQ24*100&gt;200,"СВ.200",AR24/AQ24)))</f>
        <v>1.2101834578421031</v>
      </c>
      <c r="AU24" s="20">
        <f>IF(AS24=0," ",IF(AR24/AS24*100&gt;200,"св.200",AR24/AS24))</f>
        <v>1.6079110859907038</v>
      </c>
      <c r="AV24" s="24">
        <f t="shared" ref="AV24" si="341">SUM(AV25:AV29)</f>
        <v>470000</v>
      </c>
      <c r="AW24" s="24">
        <f t="shared" ref="AW24" si="342">SUM(AW25:AW29)</f>
        <v>278813.14</v>
      </c>
      <c r="AX24" s="39">
        <v>182451.22</v>
      </c>
      <c r="AY24" s="20">
        <f t="shared" si="116"/>
        <v>0.59321944680851069</v>
      </c>
      <c r="AZ24" s="20">
        <f t="shared" si="165"/>
        <v>1.5281516889829512</v>
      </c>
      <c r="BA24" s="24">
        <f t="shared" ref="BA24" si="343">SUM(BA25:BA29)</f>
        <v>954058.7</v>
      </c>
      <c r="BB24" s="24">
        <f t="shared" ref="BB24" si="344">SUM(BB25:BB29)</f>
        <v>1007310.43</v>
      </c>
      <c r="BC24" s="39">
        <v>270609.59000000003</v>
      </c>
      <c r="BD24" s="20">
        <f t="shared" si="166"/>
        <v>1.0558159891000418</v>
      </c>
      <c r="BE24" s="20" t="str">
        <f t="shared" si="167"/>
        <v>св.200</v>
      </c>
      <c r="BF24" s="24">
        <f t="shared" ref="BF24" si="345">SUM(BF25:BF29)</f>
        <v>526840</v>
      </c>
      <c r="BG24" s="24">
        <f t="shared" ref="BG24" si="346">SUM(BG25:BG29)</f>
        <v>216859.93</v>
      </c>
      <c r="BH24" s="39">
        <v>143234.28999999998</v>
      </c>
      <c r="BI24" s="20">
        <f t="shared" si="168"/>
        <v>0.41162388960595248</v>
      </c>
      <c r="BJ24" s="20">
        <f t="shared" si="169"/>
        <v>1.5140224453236724</v>
      </c>
      <c r="BK24" s="24">
        <f t="shared" ref="BK24" si="347">SUM(BK25:BK29)</f>
        <v>0</v>
      </c>
      <c r="BL24" s="24">
        <f t="shared" ref="BL24" si="348">SUM(BL25:BL29)</f>
        <v>0</v>
      </c>
      <c r="BM24" s="39">
        <v>0</v>
      </c>
      <c r="BN24" s="20" t="str">
        <f t="shared" si="127"/>
        <v xml:space="preserve"> </v>
      </c>
      <c r="BO24" s="20" t="str">
        <f t="shared" si="170"/>
        <v xml:space="preserve"> </v>
      </c>
      <c r="BP24" s="24">
        <f t="shared" ref="BP24" si="349">SUM(BP25:BP29)</f>
        <v>800000</v>
      </c>
      <c r="BQ24" s="24">
        <f t="shared" ref="BQ24" si="350">SUM(BQ25:BQ29)</f>
        <v>387239.9</v>
      </c>
      <c r="BR24" s="39">
        <v>420540.95</v>
      </c>
      <c r="BS24" s="20">
        <f t="shared" si="130"/>
        <v>0.48404987500000002</v>
      </c>
      <c r="BT24" s="20">
        <f t="shared" si="252"/>
        <v>0.92081377568581613</v>
      </c>
      <c r="BU24" s="24">
        <f t="shared" ref="BU24" si="351">SUM(BU25:BU29)</f>
        <v>531472</v>
      </c>
      <c r="BV24" s="24">
        <f t="shared" ref="BV24" si="352">SUM(BV25:BV29)</f>
        <v>2473576.69</v>
      </c>
      <c r="BW24" s="39">
        <v>1694667.08</v>
      </c>
      <c r="BX24" s="20" t="str">
        <f t="shared" si="134"/>
        <v>СВ.200</v>
      </c>
      <c r="BY24" s="20">
        <f t="shared" si="171"/>
        <v>1.459623969328536</v>
      </c>
      <c r="BZ24" s="24">
        <f t="shared" ref="BZ24" si="353">SUM(BZ25:BZ29)</f>
        <v>200000</v>
      </c>
      <c r="CA24" s="24">
        <f t="shared" ref="CA24" si="354">SUM(CA25:CA29)</f>
        <v>297000</v>
      </c>
      <c r="CB24" s="39">
        <v>155568</v>
      </c>
      <c r="CC24" s="20">
        <f t="shared" si="294"/>
        <v>1.4850000000000001</v>
      </c>
      <c r="CD24" s="20">
        <f t="shared" si="172"/>
        <v>1.9091329836470226</v>
      </c>
      <c r="CE24" s="24">
        <f t="shared" ref="CE24" si="355">SUM(CE25:CE29)</f>
        <v>778900</v>
      </c>
      <c r="CF24" s="24">
        <f t="shared" ref="CF24" si="356">SUM(CF25:CF29)</f>
        <v>1663820.16</v>
      </c>
      <c r="CG24" s="39">
        <v>484037.68</v>
      </c>
      <c r="CH24" s="20" t="str">
        <f t="shared" si="173"/>
        <v>СВ.200</v>
      </c>
      <c r="CI24" s="20" t="str">
        <f t="shared" si="191"/>
        <v>св.200</v>
      </c>
      <c r="CJ24" s="24">
        <f t="shared" ref="CJ24" si="357">SUM(CJ25:CJ29)</f>
        <v>666900</v>
      </c>
      <c r="CK24" s="24">
        <f t="shared" ref="CK24" si="358">SUM(CK25:CK29)</f>
        <v>1663820.16</v>
      </c>
      <c r="CL24" s="39">
        <v>236953.13</v>
      </c>
      <c r="CM24" s="20" t="str">
        <f t="shared" si="174"/>
        <v>СВ.200</v>
      </c>
      <c r="CN24" s="20" t="str">
        <f t="shared" si="175"/>
        <v>св.200</v>
      </c>
      <c r="CO24" s="24">
        <f t="shared" ref="CO24" si="359">SUM(CO25:CO29)</f>
        <v>112000</v>
      </c>
      <c r="CP24" s="24">
        <f t="shared" ref="CP24" si="360">SUM(CP25:CP29)</f>
        <v>0</v>
      </c>
      <c r="CQ24" s="39">
        <v>247084.55</v>
      </c>
      <c r="CR24" s="20" t="str">
        <f t="shared" si="176"/>
        <v xml:space="preserve"> </v>
      </c>
      <c r="CS24" s="20">
        <f t="shared" si="177"/>
        <v>0</v>
      </c>
      <c r="CT24" s="24">
        <f t="shared" ref="CT24" si="361">SUM(CT25:CT29)</f>
        <v>0</v>
      </c>
      <c r="CU24" s="24">
        <f t="shared" ref="CU24" si="362">SUM(CU25:CU29)</f>
        <v>0</v>
      </c>
      <c r="CV24" s="39">
        <v>0</v>
      </c>
      <c r="CW24" s="31" t="str">
        <f t="shared" si="178"/>
        <v xml:space="preserve"> </v>
      </c>
      <c r="CX24" s="31" t="str">
        <f t="shared" si="179"/>
        <v xml:space="preserve"> </v>
      </c>
      <c r="CY24" s="24">
        <f t="shared" ref="CY24" si="363">SUM(CY25:CY29)</f>
        <v>0</v>
      </c>
      <c r="CZ24" s="24">
        <f t="shared" ref="CZ24" si="364">SUM(CZ25:CZ29)</f>
        <v>0</v>
      </c>
      <c r="DA24" s="39">
        <v>0</v>
      </c>
      <c r="DB24" s="20" t="str">
        <f t="shared" si="148"/>
        <v xml:space="preserve"> </v>
      </c>
      <c r="DC24" s="20" t="str">
        <f t="shared" si="180"/>
        <v xml:space="preserve"> </v>
      </c>
      <c r="DD24" s="24">
        <f t="shared" ref="DD24" si="365">SUM(DD25:DD29)</f>
        <v>213519</v>
      </c>
      <c r="DE24" s="24">
        <f t="shared" ref="DE24" si="366">SUM(DE25:DE29)</f>
        <v>26029.14</v>
      </c>
      <c r="DF24" s="39">
        <v>107916.48</v>
      </c>
      <c r="DG24" s="20">
        <f t="shared" si="151"/>
        <v>0.12190549787138381</v>
      </c>
      <c r="DH24" s="20">
        <f t="shared" si="181"/>
        <v>0.24119708129842635</v>
      </c>
      <c r="DI24" s="24">
        <f t="shared" ref="DI24" si="367">SUM(DI25:DI29)</f>
        <v>23650</v>
      </c>
      <c r="DJ24" s="39">
        <v>-20000</v>
      </c>
      <c r="DK24" s="20">
        <f>IF(DI24&lt;=0," ",IF(DI24/DJ24*100&gt;200,"св.200",DI24/DJ24))</f>
        <v>-1.1825000000000001</v>
      </c>
      <c r="DL24" s="24">
        <f t="shared" ref="DL24" si="368">SUM(DL25:DL29)</f>
        <v>0</v>
      </c>
      <c r="DM24" s="24">
        <f t="shared" ref="DM24" si="369">SUM(DM25:DM29)</f>
        <v>0</v>
      </c>
      <c r="DN24" s="39">
        <v>410000</v>
      </c>
      <c r="DO24" s="20" t="str">
        <f t="shared" si="155"/>
        <v xml:space="preserve"> </v>
      </c>
      <c r="DP24" s="50">
        <f t="shared" si="183"/>
        <v>0</v>
      </c>
      <c r="DQ24" s="24">
        <f t="shared" ref="DQ24" si="370">SUM(DQ25:DQ29)</f>
        <v>909496.35</v>
      </c>
      <c r="DR24" s="24">
        <f t="shared" ref="DR24" si="371">SUM(DR25:DR29)</f>
        <v>141674.51999999999</v>
      </c>
      <c r="DS24" s="39">
        <v>203421.37</v>
      </c>
      <c r="DT24" s="20">
        <f t="shared" si="158"/>
        <v>0.15577249980167593</v>
      </c>
      <c r="DU24" s="20">
        <f t="shared" si="184"/>
        <v>0.69645839077772409</v>
      </c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</row>
    <row r="25" spans="1:144" s="14" customFormat="1" ht="16.5" customHeight="1" outlineLevel="1" x14ac:dyDescent="0.25">
      <c r="A25" s="13">
        <v>16</v>
      </c>
      <c r="B25" s="8" t="s">
        <v>61</v>
      </c>
      <c r="C25" s="21">
        <f>H25+AQ25</f>
        <v>65114697.350000001</v>
      </c>
      <c r="D25" s="21">
        <f>I25+AR25</f>
        <v>46276290.780000001</v>
      </c>
      <c r="E25" s="21">
        <v>31080226.850000001</v>
      </c>
      <c r="F25" s="22">
        <f>IF(D25&lt;=0," ",IF(D25/C25*100&gt;200,"СВ.200",D25/C25))</f>
        <v>0.71068887153477645</v>
      </c>
      <c r="G25" s="22">
        <f t="shared" si="92"/>
        <v>1.4889302772254378</v>
      </c>
      <c r="H25" s="21">
        <f t="shared" ref="H25" si="372">M25+R25+W25+AB25+AG25+AL25</f>
        <v>61368510</v>
      </c>
      <c r="I25" s="21">
        <f>N25+S25+X25+AC25+AH25+AM25</f>
        <v>41309467.300000004</v>
      </c>
      <c r="J25" s="19">
        <v>27984780.789999999</v>
      </c>
      <c r="K25" s="22">
        <f>IF(I25&lt;=0," ",IF(I25/H25*100&gt;200,"СВ.200",I25/H25))</f>
        <v>0.67313785685850946</v>
      </c>
      <c r="L25" s="22">
        <f>IF(J25=0," ",IF(I25/J25*100&gt;200,"св.200",I25/J25))</f>
        <v>1.4761404639896771</v>
      </c>
      <c r="M25" s="21">
        <v>52753210</v>
      </c>
      <c r="N25" s="21">
        <v>38545921.850000001</v>
      </c>
      <c r="O25" s="63">
        <v>25533100.620000001</v>
      </c>
      <c r="P25" s="22">
        <f t="shared" si="97"/>
        <v>0.73068391193635418</v>
      </c>
      <c r="Q25" s="22">
        <f t="shared" si="159"/>
        <v>1.5096451631027958</v>
      </c>
      <c r="R25" s="21">
        <v>2703300</v>
      </c>
      <c r="S25" s="21">
        <v>1300657.46</v>
      </c>
      <c r="T25" s="63">
        <v>1263732.93</v>
      </c>
      <c r="U25" s="22">
        <f t="shared" si="100"/>
        <v>0.48113692893870452</v>
      </c>
      <c r="V25" s="22">
        <f t="shared" ref="V25:V29" si="373">IF(S25=0," ",IF(S25/T25*100&gt;200,"св.200",S25/T25))</f>
        <v>1.0292186182091496</v>
      </c>
      <c r="W25" s="21"/>
      <c r="X25" s="21"/>
      <c r="Y25" s="63"/>
      <c r="Z25" s="22" t="str">
        <f t="shared" si="103"/>
        <v xml:space="preserve"> </v>
      </c>
      <c r="AA25" s="22" t="str">
        <f t="shared" si="161"/>
        <v xml:space="preserve"> </v>
      </c>
      <c r="AB25" s="21">
        <v>2321000</v>
      </c>
      <c r="AC25" s="21">
        <v>259650.7</v>
      </c>
      <c r="AD25" s="63">
        <v>182795.02</v>
      </c>
      <c r="AE25" s="22">
        <f t="shared" si="106"/>
        <v>0.111870185264972</v>
      </c>
      <c r="AF25" s="22">
        <f t="shared" si="162"/>
        <v>1.4204473404144162</v>
      </c>
      <c r="AG25" s="21">
        <v>3591000</v>
      </c>
      <c r="AH25" s="21">
        <v>1203237.29</v>
      </c>
      <c r="AI25" s="63">
        <v>1005152.22</v>
      </c>
      <c r="AJ25" s="22">
        <f t="shared" si="109"/>
        <v>0.33507025619604569</v>
      </c>
      <c r="AK25" s="22">
        <f t="shared" si="163"/>
        <v>1.1970697234295518</v>
      </c>
      <c r="AL25" s="21"/>
      <c r="AM25" s="21"/>
      <c r="AN25" s="63"/>
      <c r="AO25" s="22" t="str">
        <f t="shared" ref="AO25:AO26" si="374">IF(AM25&lt;=0," ",IF(AL25&lt;=0," ",IF(AM25/AL25*100&gt;200,"СВ.200",AM25/AL25)))</f>
        <v xml:space="preserve"> </v>
      </c>
      <c r="AP25" s="22" t="str">
        <f t="shared" ref="AP25:AP26" si="375">IF(AN25=0," ",IF(AM25/AN25*100&gt;200,"св.200",AM25/AN25))</f>
        <v xml:space="preserve"> </v>
      </c>
      <c r="AQ25" s="21">
        <f t="shared" ref="AQ25" si="376">AV25+BA25+BF25+BK25+BP25+BU25+BZ25+CE25+CT25+CY25+DD25+DL25+DQ25</f>
        <v>3746187.35</v>
      </c>
      <c r="AR25" s="21">
        <f>AW25+BB25+BG25+BL25+BQ25+BV25+CA25+CF25+++++CU25+CZ25+DE25+DI25+DM25+DR25</f>
        <v>4966823.4799999995</v>
      </c>
      <c r="AS25" s="36">
        <v>3095446.06</v>
      </c>
      <c r="AT25" s="22">
        <f>IF(AR25&lt;=0," ",IF(AQ25&lt;=0," ",IF(AR25/AQ25*100&gt;200,"СВ.200",AR25/AQ25)))</f>
        <v>1.3258342458499839</v>
      </c>
      <c r="AU25" s="22">
        <f>IF(AS25=0," ",IF(AR25/AS25*100&gt;200,"св.200",AR25/AS25))</f>
        <v>1.6045582393382101</v>
      </c>
      <c r="AV25" s="21">
        <v>470000</v>
      </c>
      <c r="AW25" s="21">
        <v>278813.14</v>
      </c>
      <c r="AX25" s="63">
        <v>182451.22</v>
      </c>
      <c r="AY25" s="22">
        <f t="shared" si="116"/>
        <v>0.59321944680851069</v>
      </c>
      <c r="AZ25" s="22">
        <f t="shared" si="165"/>
        <v>1.5281516889829512</v>
      </c>
      <c r="BA25" s="21"/>
      <c r="BB25" s="21"/>
      <c r="BC25" s="63"/>
      <c r="BD25" s="22" t="str">
        <f t="shared" si="166"/>
        <v xml:space="preserve"> </v>
      </c>
      <c r="BE25" s="22" t="str">
        <f t="shared" ref="BE25:BE31" si="377">IF(BC25=0," ",IF(BB25/BC25*100&gt;200,"св.200",BB25/BC25))</f>
        <v xml:space="preserve"> </v>
      </c>
      <c r="BF25" s="21">
        <v>295000</v>
      </c>
      <c r="BG25" s="21">
        <v>101219.93</v>
      </c>
      <c r="BH25" s="63">
        <v>102230.29</v>
      </c>
      <c r="BI25" s="22">
        <f t="shared" si="168"/>
        <v>0.34311840677966099</v>
      </c>
      <c r="BJ25" s="22">
        <f t="shared" si="169"/>
        <v>0.99011682349722374</v>
      </c>
      <c r="BK25" s="21"/>
      <c r="BL25" s="21"/>
      <c r="BM25" s="63"/>
      <c r="BN25" s="22" t="str">
        <f t="shared" si="127"/>
        <v xml:space="preserve"> </v>
      </c>
      <c r="BO25" s="22" t="str">
        <f t="shared" si="170"/>
        <v xml:space="preserve"> </v>
      </c>
      <c r="BP25" s="21">
        <v>800000</v>
      </c>
      <c r="BQ25" s="21">
        <v>387239.9</v>
      </c>
      <c r="BR25" s="63">
        <v>420540.95</v>
      </c>
      <c r="BS25" s="22">
        <f t="shared" si="130"/>
        <v>0.48404987500000002</v>
      </c>
      <c r="BT25" s="22">
        <f t="shared" si="252"/>
        <v>0.92081377568581613</v>
      </c>
      <c r="BU25" s="21">
        <v>396772</v>
      </c>
      <c r="BV25" s="21">
        <v>2371526.69</v>
      </c>
      <c r="BW25" s="63">
        <v>1606917.08</v>
      </c>
      <c r="BX25" s="22" t="str">
        <f t="shared" si="134"/>
        <v>СВ.200</v>
      </c>
      <c r="BY25" s="22">
        <f t="shared" si="171"/>
        <v>1.4758239361050289</v>
      </c>
      <c r="BZ25" s="21"/>
      <c r="CA25" s="21"/>
      <c r="CB25" s="63">
        <v>103428</v>
      </c>
      <c r="CC25" s="45" t="str">
        <f t="shared" ref="CC25" si="378">IF(CA25&lt;=0," ",IF(BZ25&lt;=0," ",IF(CA25/BZ25*100&gt;200,"СВ.200",CA25/BZ25)))</f>
        <v xml:space="preserve"> </v>
      </c>
      <c r="CD25" s="45">
        <f t="shared" ref="CD25" si="379">IF(CB25=0," ",IF(CA25/CB25*100&gt;200,"св.200",CA25/CB25))</f>
        <v>0</v>
      </c>
      <c r="CE25" s="21">
        <f t="shared" ref="CE25" si="380">CJ25+CO25</f>
        <v>666900</v>
      </c>
      <c r="CF25" s="21">
        <f t="shared" ref="CF25" si="381">CK25+CP25</f>
        <v>1663820.16</v>
      </c>
      <c r="CG25" s="21">
        <v>484037.68</v>
      </c>
      <c r="CH25" s="22" t="str">
        <f t="shared" si="173"/>
        <v>СВ.200</v>
      </c>
      <c r="CI25" s="22" t="str">
        <f t="shared" si="191"/>
        <v>св.200</v>
      </c>
      <c r="CJ25" s="21">
        <v>666900</v>
      </c>
      <c r="CK25" s="21">
        <v>1663820.16</v>
      </c>
      <c r="CL25" s="63">
        <v>236953.13</v>
      </c>
      <c r="CM25" s="22" t="str">
        <f t="shared" si="174"/>
        <v>СВ.200</v>
      </c>
      <c r="CN25" s="22" t="str">
        <f t="shared" si="175"/>
        <v>св.200</v>
      </c>
      <c r="CO25" s="21"/>
      <c r="CP25" s="21"/>
      <c r="CQ25" s="63">
        <v>247084.55</v>
      </c>
      <c r="CR25" s="22" t="str">
        <f t="shared" si="176"/>
        <v xml:space="preserve"> </v>
      </c>
      <c r="CS25" s="22">
        <f t="shared" si="177"/>
        <v>0</v>
      </c>
      <c r="CT25" s="21"/>
      <c r="CU25" s="21"/>
      <c r="CV25" s="63"/>
      <c r="CW25" s="22" t="str">
        <f t="shared" si="178"/>
        <v xml:space="preserve"> </v>
      </c>
      <c r="CX25" s="22" t="str">
        <f t="shared" si="179"/>
        <v xml:space="preserve"> </v>
      </c>
      <c r="CY25" s="21"/>
      <c r="CZ25" s="21"/>
      <c r="DA25" s="63"/>
      <c r="DB25" s="22" t="str">
        <f t="shared" si="148"/>
        <v xml:space="preserve"> </v>
      </c>
      <c r="DC25" s="22" t="str">
        <f t="shared" si="180"/>
        <v xml:space="preserve"> </v>
      </c>
      <c r="DD25" s="21">
        <v>208019</v>
      </c>
      <c r="DE25" s="21">
        <v>22529.14</v>
      </c>
      <c r="DF25" s="63">
        <v>104916.48</v>
      </c>
      <c r="DG25" s="22">
        <f t="shared" si="151"/>
        <v>0.10830327998884717</v>
      </c>
      <c r="DH25" s="22">
        <f t="shared" si="181"/>
        <v>0.2147340436888466</v>
      </c>
      <c r="DI25" s="21"/>
      <c r="DJ25" s="63">
        <v>-20000</v>
      </c>
      <c r="DK25" s="22">
        <f t="shared" si="182"/>
        <v>0</v>
      </c>
      <c r="DL25" s="21"/>
      <c r="DM25" s="21"/>
      <c r="DN25" s="63"/>
      <c r="DO25" s="22" t="str">
        <f t="shared" si="155"/>
        <v xml:space="preserve"> </v>
      </c>
      <c r="DP25" s="51" t="str">
        <f t="shared" si="183"/>
        <v xml:space="preserve"> </v>
      </c>
      <c r="DQ25" s="21">
        <v>909496.35</v>
      </c>
      <c r="DR25" s="21">
        <v>141674.51999999999</v>
      </c>
      <c r="DS25" s="63">
        <v>110924.36</v>
      </c>
      <c r="DT25" s="22">
        <f t="shared" si="158"/>
        <v>0.15577249980167593</v>
      </c>
      <c r="DU25" s="22">
        <f t="shared" si="184"/>
        <v>1.2772173758766785</v>
      </c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</row>
    <row r="26" spans="1:144" s="14" customFormat="1" ht="15.75" customHeight="1" outlineLevel="1" x14ac:dyDescent="0.25">
      <c r="A26" s="13">
        <v>17</v>
      </c>
      <c r="B26" s="8" t="s">
        <v>67</v>
      </c>
      <c r="C26" s="21">
        <f>H26+AQ26</f>
        <v>2927006.63</v>
      </c>
      <c r="D26" s="21">
        <f>I26+AR26</f>
        <v>1547094.21</v>
      </c>
      <c r="E26" s="21">
        <v>354281.32</v>
      </c>
      <c r="F26" s="22">
        <f>IF(D26&lt;=0," ",IF(D26/C26*100&gt;200,"СВ.200",D26/C26))</f>
        <v>0.5285584918541848</v>
      </c>
      <c r="G26" s="22" t="str">
        <f t="shared" si="92"/>
        <v>св.200</v>
      </c>
      <c r="H26" s="21">
        <f t="shared" ref="H26:H29" si="382">M26+R26+W26+AB26+AG26+AL26</f>
        <v>2338550</v>
      </c>
      <c r="I26" s="21">
        <f>N26+S26+X26+AC26+AH26+AM26</f>
        <v>397295.19</v>
      </c>
      <c r="J26" s="19">
        <v>168120.35</v>
      </c>
      <c r="K26" s="22">
        <f>IF(I26&lt;=0," ",IF(I26/H26*100&gt;200,"СВ.200",I26/H26))</f>
        <v>0.1698895426653268</v>
      </c>
      <c r="L26" s="22" t="str">
        <f>IF(J26=0," ",IF(I26/J26*100&gt;200,"св.200",I26/J26))</f>
        <v>св.200</v>
      </c>
      <c r="M26" s="21">
        <v>218550</v>
      </c>
      <c r="N26" s="21">
        <v>122355.4</v>
      </c>
      <c r="O26" s="63">
        <v>73723.05</v>
      </c>
      <c r="P26" s="22">
        <f t="shared" si="97"/>
        <v>0.55985083504918776</v>
      </c>
      <c r="Q26" s="22">
        <f t="shared" si="159"/>
        <v>1.6596627513376072</v>
      </c>
      <c r="R26" s="21"/>
      <c r="S26" s="21"/>
      <c r="T26" s="63"/>
      <c r="U26" s="22" t="str">
        <f t="shared" si="100"/>
        <v xml:space="preserve"> </v>
      </c>
      <c r="V26" s="22" t="str">
        <f t="shared" si="373"/>
        <v xml:space="preserve"> </v>
      </c>
      <c r="W26" s="21"/>
      <c r="X26" s="21"/>
      <c r="Y26" s="63"/>
      <c r="Z26" s="22" t="str">
        <f t="shared" si="103"/>
        <v xml:space="preserve"> </v>
      </c>
      <c r="AA26" s="22" t="str">
        <f t="shared" si="161"/>
        <v xml:space="preserve"> </v>
      </c>
      <c r="AB26" s="21">
        <v>174000</v>
      </c>
      <c r="AC26" s="21">
        <v>34359.31</v>
      </c>
      <c r="AD26" s="63">
        <v>9865.1200000000008</v>
      </c>
      <c r="AE26" s="22">
        <f t="shared" si="106"/>
        <v>0.19746729885057471</v>
      </c>
      <c r="AF26" s="22" t="str">
        <f t="shared" si="162"/>
        <v>св.200</v>
      </c>
      <c r="AG26" s="21">
        <v>1946000</v>
      </c>
      <c r="AH26" s="21">
        <v>240580.48000000001</v>
      </c>
      <c r="AI26" s="63">
        <v>84532.18</v>
      </c>
      <c r="AJ26" s="22">
        <f t="shared" si="109"/>
        <v>0.12362820143884892</v>
      </c>
      <c r="AK26" s="22" t="str">
        <f t="shared" si="163"/>
        <v>св.200</v>
      </c>
      <c r="AL26" s="21"/>
      <c r="AM26" s="21"/>
      <c r="AN26" s="63"/>
      <c r="AO26" s="22" t="str">
        <f t="shared" si="374"/>
        <v xml:space="preserve"> </v>
      </c>
      <c r="AP26" s="22" t="str">
        <f t="shared" si="375"/>
        <v xml:space="preserve"> </v>
      </c>
      <c r="AQ26" s="21">
        <f t="shared" ref="AQ26:AQ29" si="383">AV26+BA26+BF26+BK26+BP26+BU26+BZ26+CE26+CT26+CY26+DD26+DL26+DQ26</f>
        <v>588456.63</v>
      </c>
      <c r="AR26" s="21">
        <f>AW26+BB26+BG26+BL26+BQ26+BV26+CA26+CF26+++++CU26+CZ26+DE26+DI26+DM26+DR26</f>
        <v>1149799.02</v>
      </c>
      <c r="AS26" s="36">
        <v>186160.97000000003</v>
      </c>
      <c r="AT26" s="22">
        <f>IF(AR26&lt;=0," ",IF(AQ26&lt;=0," ",IF(AR26/AQ26*100&gt;200,"СВ.200",AR26/AQ26)))</f>
        <v>1.9539231293901813</v>
      </c>
      <c r="AU26" s="22" t="str">
        <f>IF(AS26=0," ",IF(AR26/AS26*100&gt;200,"св.200",AR26/AS26))</f>
        <v>св.200</v>
      </c>
      <c r="AV26" s="21"/>
      <c r="AW26" s="21"/>
      <c r="AX26" s="63"/>
      <c r="AY26" s="22" t="str">
        <f t="shared" si="116"/>
        <v xml:space="preserve"> </v>
      </c>
      <c r="AZ26" s="22" t="str">
        <f t="shared" si="165"/>
        <v xml:space="preserve"> </v>
      </c>
      <c r="BA26" s="21">
        <v>447516.63</v>
      </c>
      <c r="BB26" s="21">
        <v>743309.02</v>
      </c>
      <c r="BC26" s="63">
        <v>78975.83</v>
      </c>
      <c r="BD26" s="22">
        <f t="shared" si="166"/>
        <v>1.6609640182533552</v>
      </c>
      <c r="BE26" s="22" t="str">
        <f t="shared" si="377"/>
        <v>св.200</v>
      </c>
      <c r="BF26" s="21">
        <v>90240</v>
      </c>
      <c r="BG26" s="21">
        <v>52640</v>
      </c>
      <c r="BH26" s="63">
        <v>41004</v>
      </c>
      <c r="BI26" s="22">
        <f t="shared" si="168"/>
        <v>0.58333333333333337</v>
      </c>
      <c r="BJ26" s="22">
        <f t="shared" si="169"/>
        <v>1.2837771924690273</v>
      </c>
      <c r="BK26" s="21"/>
      <c r="BL26" s="21"/>
      <c r="BM26" s="63"/>
      <c r="BN26" s="22" t="str">
        <f t="shared" si="127"/>
        <v xml:space="preserve"> </v>
      </c>
      <c r="BO26" s="22" t="str">
        <f t="shared" si="170"/>
        <v xml:space="preserve"> </v>
      </c>
      <c r="BP26" s="21"/>
      <c r="BQ26" s="21"/>
      <c r="BR26" s="63"/>
      <c r="BS26" s="22" t="str">
        <f t="shared" si="130"/>
        <v xml:space="preserve"> </v>
      </c>
      <c r="BT26" s="22" t="str">
        <f t="shared" si="252"/>
        <v xml:space="preserve"> </v>
      </c>
      <c r="BU26" s="21">
        <v>50700</v>
      </c>
      <c r="BV26" s="21">
        <v>33200</v>
      </c>
      <c r="BW26" s="63">
        <v>50600</v>
      </c>
      <c r="BX26" s="22">
        <f>IF(BV26&lt;=0," ",IF(BU26&lt;=0," ",IF(BV26/BU26*100&gt;200,"СВ.200",BV26/BU26)))</f>
        <v>0.65483234714003946</v>
      </c>
      <c r="BY26" s="22">
        <f t="shared" si="171"/>
        <v>0.65612648221343872</v>
      </c>
      <c r="BZ26" s="21"/>
      <c r="CA26" s="21">
        <v>297000</v>
      </c>
      <c r="CB26" s="63"/>
      <c r="CC26" s="45" t="str">
        <f t="shared" ref="CC26:CC29" si="384">IF(CA26&lt;=0," ",IF(BZ26&lt;=0," ",IF(CA26/BZ26*100&gt;200,"СВ.200",CA26/BZ26)))</f>
        <v xml:space="preserve"> </v>
      </c>
      <c r="CD26" s="45" t="str">
        <f t="shared" ref="CD26:CD29" si="385">IF(CB26=0," ",IF(CA26/CB26*100&gt;200,"св.200",CA26/CB26))</f>
        <v xml:space="preserve"> </v>
      </c>
      <c r="CE26" s="21">
        <f t="shared" ref="CE26:CE29" si="386">CJ26+CO26</f>
        <v>0</v>
      </c>
      <c r="CF26" s="21">
        <f t="shared" ref="CF26:CF29" si="387">CK26+CP26</f>
        <v>0</v>
      </c>
      <c r="CG26" s="21">
        <v>0</v>
      </c>
      <c r="CH26" s="22" t="str">
        <f t="shared" si="173"/>
        <v xml:space="preserve"> </v>
      </c>
      <c r="CI26" s="22" t="str">
        <f t="shared" si="191"/>
        <v xml:space="preserve"> </v>
      </c>
      <c r="CJ26" s="21"/>
      <c r="CK26" s="21"/>
      <c r="CL26" s="63"/>
      <c r="CM26" s="22" t="str">
        <f t="shared" si="174"/>
        <v xml:space="preserve"> </v>
      </c>
      <c r="CN26" s="22" t="str">
        <f t="shared" si="175"/>
        <v xml:space="preserve"> </v>
      </c>
      <c r="CO26" s="21"/>
      <c r="CP26" s="21"/>
      <c r="CQ26" s="63"/>
      <c r="CR26" s="22" t="str">
        <f t="shared" si="176"/>
        <v xml:space="preserve"> </v>
      </c>
      <c r="CS26" s="22" t="str">
        <f t="shared" si="177"/>
        <v xml:space="preserve"> </v>
      </c>
      <c r="CT26" s="21"/>
      <c r="CU26" s="21"/>
      <c r="CV26" s="63"/>
      <c r="CW26" s="22" t="str">
        <f t="shared" si="178"/>
        <v xml:space="preserve"> </v>
      </c>
      <c r="CX26" s="22" t="str">
        <f t="shared" si="179"/>
        <v xml:space="preserve"> </v>
      </c>
      <c r="CY26" s="21"/>
      <c r="CZ26" s="21"/>
      <c r="DA26" s="63"/>
      <c r="DB26" s="22" t="str">
        <f t="shared" si="148"/>
        <v xml:space="preserve"> </v>
      </c>
      <c r="DC26" s="22" t="str">
        <f t="shared" si="180"/>
        <v xml:space="preserve"> </v>
      </c>
      <c r="DD26" s="21"/>
      <c r="DE26" s="21"/>
      <c r="DF26" s="63"/>
      <c r="DG26" s="22" t="str">
        <f t="shared" si="151"/>
        <v xml:space="preserve"> </v>
      </c>
      <c r="DH26" s="22" t="str">
        <f t="shared" si="181"/>
        <v xml:space="preserve"> </v>
      </c>
      <c r="DI26" s="21">
        <v>23650</v>
      </c>
      <c r="DJ26" s="63"/>
      <c r="DK26" s="22" t="str">
        <f t="shared" si="182"/>
        <v xml:space="preserve"> </v>
      </c>
      <c r="DL26" s="21"/>
      <c r="DM26" s="21"/>
      <c r="DN26" s="63"/>
      <c r="DO26" s="22" t="str">
        <f t="shared" si="155"/>
        <v xml:space="preserve"> </v>
      </c>
      <c r="DP26" s="51" t="str">
        <f t="shared" si="183"/>
        <v xml:space="preserve"> </v>
      </c>
      <c r="DQ26" s="21"/>
      <c r="DR26" s="21"/>
      <c r="DS26" s="63">
        <v>15581.14</v>
      </c>
      <c r="DT26" s="22" t="str">
        <f t="shared" ref="DT26:DT29" si="388">IF(DR26&lt;=0," ",IF(DQ26&lt;=0," ",IF(DR26/DQ26*100&gt;200,"СВ.200",DR26/DQ26)))</f>
        <v xml:space="preserve"> </v>
      </c>
      <c r="DU26" s="22">
        <f t="shared" ref="DU26:DU29" si="389">IF(DS26=0," ",IF(DR26/DS26*100&gt;200,"св.200",DR26/DS26))</f>
        <v>0</v>
      </c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</row>
    <row r="27" spans="1:144" s="14" customFormat="1" ht="15.75" customHeight="1" outlineLevel="1" x14ac:dyDescent="0.25">
      <c r="A27" s="13">
        <v>18</v>
      </c>
      <c r="B27" s="8" t="s">
        <v>38</v>
      </c>
      <c r="C27" s="21">
        <f>H27+AQ27</f>
        <v>598050.07000000007</v>
      </c>
      <c r="D27" s="21">
        <f>I27+AR27</f>
        <v>359965.39</v>
      </c>
      <c r="E27" s="21">
        <v>96601.73</v>
      </c>
      <c r="F27" s="22">
        <f>IF(D27&lt;=0," ",IF(D27/C27*100&gt;200,"СВ.200",D27/C27))</f>
        <v>0.60189841629815377</v>
      </c>
      <c r="G27" s="22" t="str">
        <f t="shared" si="92"/>
        <v>св.200</v>
      </c>
      <c r="H27" s="21">
        <f t="shared" si="382"/>
        <v>337170</v>
      </c>
      <c r="I27" s="21">
        <f>N27+S27+X27+AC27+AH27+AM27</f>
        <v>100963.98000000001</v>
      </c>
      <c r="J27" s="19">
        <v>96601.73</v>
      </c>
      <c r="K27" s="22">
        <f>IF(I27&lt;=0," ",IF(I27/H27*100&gt;200,"СВ.200",I27/H27))</f>
        <v>0.29944532431711007</v>
      </c>
      <c r="L27" s="22">
        <f>IF(J27=0," ",IF(I27/J27*100&gt;200,"св.200",I27/J27))</f>
        <v>1.0451570587814527</v>
      </c>
      <c r="M27" s="21">
        <v>76350</v>
      </c>
      <c r="N27" s="21">
        <v>46383.16</v>
      </c>
      <c r="O27" s="63">
        <v>30927.52</v>
      </c>
      <c r="P27" s="22">
        <f t="shared" si="97"/>
        <v>0.60750700720366735</v>
      </c>
      <c r="Q27" s="22">
        <f t="shared" si="159"/>
        <v>1.4997374506588308</v>
      </c>
      <c r="R27" s="21"/>
      <c r="S27" s="21"/>
      <c r="T27" s="63"/>
      <c r="U27" s="22" t="str">
        <f t="shared" si="100"/>
        <v xml:space="preserve"> </v>
      </c>
      <c r="V27" s="22" t="str">
        <f t="shared" si="373"/>
        <v xml:space="preserve"> </v>
      </c>
      <c r="W27" s="21"/>
      <c r="X27" s="21"/>
      <c r="Y27" s="63"/>
      <c r="Z27" s="22" t="str">
        <f t="shared" si="103"/>
        <v xml:space="preserve"> </v>
      </c>
      <c r="AA27" s="22" t="str">
        <f t="shared" si="161"/>
        <v xml:space="preserve"> </v>
      </c>
      <c r="AB27" s="21">
        <v>14000</v>
      </c>
      <c r="AC27" s="21">
        <v>695.6</v>
      </c>
      <c r="AD27" s="63">
        <v>-428.48</v>
      </c>
      <c r="AE27" s="22">
        <f t="shared" si="106"/>
        <v>4.9685714285714284E-2</v>
      </c>
      <c r="AF27" s="22">
        <f>IF(AC27&lt;=0," ",IF(AC27/AD27*100&gt;200,"св.200",AC27/AD27))</f>
        <v>-1.623412994772218</v>
      </c>
      <c r="AG27" s="21">
        <v>244000</v>
      </c>
      <c r="AH27" s="21">
        <v>53185.22</v>
      </c>
      <c r="AI27" s="63">
        <v>65002.69</v>
      </c>
      <c r="AJ27" s="22">
        <f t="shared" si="109"/>
        <v>0.21797221311475409</v>
      </c>
      <c r="AK27" s="22">
        <f t="shared" si="163"/>
        <v>0.81820029294172281</v>
      </c>
      <c r="AL27" s="21">
        <v>2820</v>
      </c>
      <c r="AM27" s="21">
        <v>700</v>
      </c>
      <c r="AN27" s="63">
        <v>1100</v>
      </c>
      <c r="AO27" s="22">
        <f t="shared" si="313"/>
        <v>0.24822695035460993</v>
      </c>
      <c r="AP27" s="22">
        <f t="shared" si="164"/>
        <v>0.63636363636363635</v>
      </c>
      <c r="AQ27" s="21">
        <f t="shared" si="383"/>
        <v>260880.07</v>
      </c>
      <c r="AR27" s="21">
        <f>AW27+BB27+BG27+BL27+BQ27+BV27+CA27+CF27+++++CU27+CZ27+DE27+DI27+DM27+DR27</f>
        <v>259001.41</v>
      </c>
      <c r="AS27" s="36">
        <v>0</v>
      </c>
      <c r="AT27" s="22">
        <f>IF(AR27&lt;=0," ",IF(AQ27&lt;=0," ",IF(AR27/AQ27*100&gt;200,"СВ.200",AR27/AQ27)))</f>
        <v>0.99279875998193345</v>
      </c>
      <c r="AU27" s="22" t="str">
        <f>IF(AS27=0," ",IF(AR27/AS27*100&gt;200,"св.200",AR27/AS27))</f>
        <v xml:space="preserve"> </v>
      </c>
      <c r="AV27" s="21"/>
      <c r="AW27" s="21"/>
      <c r="AX27" s="63"/>
      <c r="AY27" s="22" t="str">
        <f t="shared" si="116"/>
        <v xml:space="preserve"> </v>
      </c>
      <c r="AZ27" s="22" t="str">
        <f t="shared" si="165"/>
        <v xml:space="preserve"> </v>
      </c>
      <c r="BA27" s="21">
        <v>260880.07</v>
      </c>
      <c r="BB27" s="21">
        <v>259001.41</v>
      </c>
      <c r="BC27" s="63"/>
      <c r="BD27" s="22">
        <f t="shared" ref="BD27:BD29" si="390">IF(BB27&lt;=0," ",IF(BA27&lt;=0," ",IF(BB27/BA27*100&gt;200,"СВ.200",BB27/BA27)))</f>
        <v>0.99279875998193345</v>
      </c>
      <c r="BE27" s="22" t="str">
        <f t="shared" ref="BE27:BE29" si="391">IF(BC27=0," ",IF(BB27/BC27*100&gt;200,"св.200",BB27/BC27))</f>
        <v xml:space="preserve"> </v>
      </c>
      <c r="BF27" s="21"/>
      <c r="BG27" s="21"/>
      <c r="BH27" s="63"/>
      <c r="BI27" s="22" t="str">
        <f t="shared" ref="BI27:BI29" si="392">IF(BG27&lt;=0," ",IF(BF27&lt;=0," ",IF(BG27/BF27*100&gt;200,"СВ.200",BG27/BF27)))</f>
        <v xml:space="preserve"> </v>
      </c>
      <c r="BJ27" s="22" t="str">
        <f t="shared" ref="BJ27:BJ29" si="393">IF(BH27=0," ",IF(BG27/BH27*100&gt;200,"св.200",BG27/BH27))</f>
        <v xml:space="preserve"> </v>
      </c>
      <c r="BK27" s="21"/>
      <c r="BL27" s="21"/>
      <c r="BM27" s="63"/>
      <c r="BN27" s="22" t="str">
        <f t="shared" si="127"/>
        <v xml:space="preserve"> </v>
      </c>
      <c r="BO27" s="22" t="str">
        <f t="shared" si="170"/>
        <v xml:space="preserve"> </v>
      </c>
      <c r="BP27" s="21"/>
      <c r="BQ27" s="21"/>
      <c r="BR27" s="63"/>
      <c r="BS27" s="22" t="str">
        <f t="shared" si="130"/>
        <v xml:space="preserve"> </v>
      </c>
      <c r="BT27" s="22" t="str">
        <f t="shared" si="252"/>
        <v xml:space="preserve"> </v>
      </c>
      <c r="BU27" s="21"/>
      <c r="BV27" s="21"/>
      <c r="BW27" s="63"/>
      <c r="BX27" s="22" t="str">
        <f>IF(BV27&lt;=0," ",IF(BU27&lt;=0," ",IF(BV27/BU27*100&gt;200,"СВ.200",BV27/BU27)))</f>
        <v xml:space="preserve"> </v>
      </c>
      <c r="BY27" s="22" t="str">
        <f t="shared" si="171"/>
        <v xml:space="preserve"> </v>
      </c>
      <c r="BZ27" s="21"/>
      <c r="CA27" s="21"/>
      <c r="CB27" s="63"/>
      <c r="CC27" s="45" t="str">
        <f t="shared" si="384"/>
        <v xml:space="preserve"> </v>
      </c>
      <c r="CD27" s="45" t="str">
        <f t="shared" si="385"/>
        <v xml:space="preserve"> </v>
      </c>
      <c r="CE27" s="21">
        <f t="shared" si="386"/>
        <v>0</v>
      </c>
      <c r="CF27" s="21">
        <f t="shared" si="387"/>
        <v>0</v>
      </c>
      <c r="CG27" s="21">
        <v>0</v>
      </c>
      <c r="CH27" s="22" t="str">
        <f t="shared" si="173"/>
        <v xml:space="preserve"> </v>
      </c>
      <c r="CI27" s="22" t="str">
        <f t="shared" si="191"/>
        <v xml:space="preserve"> </v>
      </c>
      <c r="CJ27" s="21"/>
      <c r="CK27" s="21"/>
      <c r="CL27" s="63"/>
      <c r="CM27" s="22" t="str">
        <f t="shared" si="174"/>
        <v xml:space="preserve"> </v>
      </c>
      <c r="CN27" s="22" t="str">
        <f t="shared" si="175"/>
        <v xml:space="preserve"> </v>
      </c>
      <c r="CO27" s="21"/>
      <c r="CP27" s="21"/>
      <c r="CQ27" s="63"/>
      <c r="CR27" s="22" t="str">
        <f t="shared" si="176"/>
        <v xml:space="preserve"> </v>
      </c>
      <c r="CS27" s="22" t="str">
        <f t="shared" si="177"/>
        <v xml:space="preserve"> </v>
      </c>
      <c r="CT27" s="21"/>
      <c r="CU27" s="21"/>
      <c r="CV27" s="63"/>
      <c r="CW27" s="22" t="str">
        <f t="shared" si="178"/>
        <v xml:space="preserve"> </v>
      </c>
      <c r="CX27" s="22" t="str">
        <f t="shared" si="179"/>
        <v xml:space="preserve"> </v>
      </c>
      <c r="CY27" s="21"/>
      <c r="CZ27" s="21"/>
      <c r="DA27" s="63"/>
      <c r="DB27" s="22" t="str">
        <f t="shared" si="148"/>
        <v xml:space="preserve"> </v>
      </c>
      <c r="DC27" s="22" t="str">
        <f t="shared" si="180"/>
        <v xml:space="preserve"> </v>
      </c>
      <c r="DD27" s="21"/>
      <c r="DE27" s="21"/>
      <c r="DF27" s="63"/>
      <c r="DG27" s="22" t="str">
        <f t="shared" si="151"/>
        <v xml:space="preserve"> </v>
      </c>
      <c r="DH27" s="22" t="str">
        <f t="shared" si="181"/>
        <v xml:space="preserve"> </v>
      </c>
      <c r="DI27" s="21"/>
      <c r="DJ27" s="63"/>
      <c r="DK27" s="22" t="str">
        <f t="shared" si="182"/>
        <v xml:space="preserve"> </v>
      </c>
      <c r="DL27" s="21"/>
      <c r="DM27" s="21"/>
      <c r="DN27" s="63"/>
      <c r="DO27" s="22" t="str">
        <f t="shared" si="155"/>
        <v xml:space="preserve"> </v>
      </c>
      <c r="DP27" s="51" t="str">
        <f>IF(DM27=0," ",IF(DM27/DN27*100&gt;200,"св.200",DM27/DN27))</f>
        <v xml:space="preserve"> </v>
      </c>
      <c r="DQ27" s="21"/>
      <c r="DR27" s="21"/>
      <c r="DS27" s="63"/>
      <c r="DT27" s="22" t="str">
        <f t="shared" si="388"/>
        <v xml:space="preserve"> </v>
      </c>
      <c r="DU27" s="22" t="str">
        <f t="shared" si="389"/>
        <v xml:space="preserve"> </v>
      </c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</row>
    <row r="28" spans="1:144" s="14" customFormat="1" ht="16.5" customHeight="1" outlineLevel="1" x14ac:dyDescent="0.25">
      <c r="A28" s="13">
        <v>19</v>
      </c>
      <c r="B28" s="8" t="s">
        <v>109</v>
      </c>
      <c r="C28" s="21">
        <f>H28+AQ28</f>
        <v>2685678</v>
      </c>
      <c r="D28" s="21">
        <f>I28+AR28</f>
        <v>677639.29</v>
      </c>
      <c r="E28" s="21">
        <v>1104375.8400000001</v>
      </c>
      <c r="F28" s="22">
        <f>IF(D28&lt;=0," ",IF(D28/C28*100&gt;200,"СВ.200",D28/C28))</f>
        <v>0.25231591054474889</v>
      </c>
      <c r="G28" s="22">
        <f t="shared" si="92"/>
        <v>0.61359481569245478</v>
      </c>
      <c r="H28" s="21">
        <f t="shared" si="382"/>
        <v>1944900</v>
      </c>
      <c r="I28" s="21">
        <f>N28+S28+X28+AC28+AH28+AM28</f>
        <v>562989.29</v>
      </c>
      <c r="J28" s="19">
        <v>442083.67999999993</v>
      </c>
      <c r="K28" s="22">
        <f>IF(I28&lt;=0," ",IF(I28/H28*100&gt;200,"СВ.200",I28/H28))</f>
        <v>0.28946953056712427</v>
      </c>
      <c r="L28" s="22">
        <f>IF(J28=0," ",IF(I28/J28*100&gt;200,"св.200",I28/J28))</f>
        <v>1.2734903265372748</v>
      </c>
      <c r="M28" s="21">
        <v>326400</v>
      </c>
      <c r="N28" s="21">
        <v>154911.1</v>
      </c>
      <c r="O28" s="63">
        <v>133316.49</v>
      </c>
      <c r="P28" s="22">
        <f t="shared" si="97"/>
        <v>0.47460508578431376</v>
      </c>
      <c r="Q28" s="22">
        <f t="shared" si="159"/>
        <v>1.1619800371281903</v>
      </c>
      <c r="R28" s="21"/>
      <c r="S28" s="21"/>
      <c r="T28" s="63"/>
      <c r="U28" s="22" t="str">
        <f>IF(S28&lt;=0," ",IF(R28&lt;=0," ",IF(S28/R28*100&gt;200,"СВ.200",S28/R28)))</f>
        <v xml:space="preserve"> </v>
      </c>
      <c r="V28" s="22" t="str">
        <f t="shared" si="373"/>
        <v xml:space="preserve"> </v>
      </c>
      <c r="W28" s="21">
        <v>28500</v>
      </c>
      <c r="X28" s="21">
        <v>53423.7</v>
      </c>
      <c r="Y28" s="63">
        <v>26031.9</v>
      </c>
      <c r="Z28" s="22">
        <f t="shared" si="103"/>
        <v>1.8745157894736841</v>
      </c>
      <c r="AA28" s="22" t="str">
        <f t="shared" si="161"/>
        <v>св.200</v>
      </c>
      <c r="AB28" s="21">
        <v>164000</v>
      </c>
      <c r="AC28" s="21">
        <v>19697.18</v>
      </c>
      <c r="AD28" s="63">
        <v>4292.74</v>
      </c>
      <c r="AE28" s="22">
        <f t="shared" si="106"/>
        <v>0.12010475609756098</v>
      </c>
      <c r="AF28" s="22" t="str">
        <f t="shared" si="162"/>
        <v>св.200</v>
      </c>
      <c r="AG28" s="21">
        <v>1424000</v>
      </c>
      <c r="AH28" s="21">
        <v>334557.31</v>
      </c>
      <c r="AI28" s="63">
        <v>278342.55</v>
      </c>
      <c r="AJ28" s="22">
        <f t="shared" si="109"/>
        <v>0.23494193117977527</v>
      </c>
      <c r="AK28" s="22">
        <f t="shared" si="163"/>
        <v>1.2019625098641944</v>
      </c>
      <c r="AL28" s="21">
        <v>2000</v>
      </c>
      <c r="AM28" s="21">
        <v>400</v>
      </c>
      <c r="AN28" s="63">
        <v>100</v>
      </c>
      <c r="AO28" s="22">
        <f t="shared" ref="AO28:AO29" si="394">IF(AM28&lt;=0," ",IF(AL28&lt;=0," ",IF(AM28/AL28*100&gt;200,"СВ.200",AM28/AL28)))</f>
        <v>0.2</v>
      </c>
      <c r="AP28" s="22" t="str">
        <f t="shared" ref="AP28:AP29" si="395">IF(AN28=0," ",IF(AM28/AN28*100&gt;200,"св.200",AM28/AN28))</f>
        <v>св.200</v>
      </c>
      <c r="AQ28" s="21">
        <f t="shared" si="383"/>
        <v>740778</v>
      </c>
      <c r="AR28" s="21">
        <f>AW28+BB28+BG28+BL28+BQ28+BV28+CA28+CF28+++++CU28+CZ28+DE28+DI28+DM28+DR28</f>
        <v>114650</v>
      </c>
      <c r="AS28" s="36">
        <v>662292.16</v>
      </c>
      <c r="AT28" s="22">
        <f>IF(AR28&lt;=0," ",IF(AQ28&lt;=0," ",IF(AR28/AQ28*100&gt;200,"СВ.200",AR28/AQ28)))</f>
        <v>0.15476971508333132</v>
      </c>
      <c r="AU28" s="22">
        <f>IF(AS28=0," ",IF(AR28/AS28*100&gt;200,"св.200",AR28/AS28))</f>
        <v>0.17311091225962874</v>
      </c>
      <c r="AV28" s="21"/>
      <c r="AW28" s="21"/>
      <c r="AX28" s="63"/>
      <c r="AY28" s="22" t="str">
        <f t="shared" si="116"/>
        <v xml:space="preserve"> </v>
      </c>
      <c r="AZ28" s="22" t="str">
        <f t="shared" si="165"/>
        <v xml:space="preserve"> </v>
      </c>
      <c r="BA28" s="21">
        <v>227178</v>
      </c>
      <c r="BB28" s="21"/>
      <c r="BC28" s="63">
        <v>191633.76</v>
      </c>
      <c r="BD28" s="22" t="str">
        <f t="shared" si="390"/>
        <v xml:space="preserve"> </v>
      </c>
      <c r="BE28" s="22">
        <f t="shared" si="391"/>
        <v>0</v>
      </c>
      <c r="BF28" s="21">
        <v>141600</v>
      </c>
      <c r="BG28" s="21">
        <v>63000</v>
      </c>
      <c r="BH28" s="63"/>
      <c r="BI28" s="22">
        <f t="shared" si="392"/>
        <v>0.44491525423728812</v>
      </c>
      <c r="BJ28" s="22" t="str">
        <f t="shared" si="393"/>
        <v xml:space="preserve"> </v>
      </c>
      <c r="BK28" s="21"/>
      <c r="BL28" s="21"/>
      <c r="BM28" s="63"/>
      <c r="BN28" s="22" t="str">
        <f t="shared" si="127"/>
        <v xml:space="preserve"> </v>
      </c>
      <c r="BO28" s="22" t="str">
        <f t="shared" si="170"/>
        <v xml:space="preserve"> </v>
      </c>
      <c r="BP28" s="21"/>
      <c r="BQ28" s="21"/>
      <c r="BR28" s="63"/>
      <c r="BS28" s="22" t="str">
        <f t="shared" si="130"/>
        <v xml:space="preserve"> </v>
      </c>
      <c r="BT28" s="22" t="str">
        <f t="shared" si="252"/>
        <v xml:space="preserve"> </v>
      </c>
      <c r="BU28" s="21">
        <v>60000</v>
      </c>
      <c r="BV28" s="21">
        <v>51650</v>
      </c>
      <c r="BW28" s="63">
        <v>25000</v>
      </c>
      <c r="BX28" s="22">
        <f>IF(BV28&lt;=0," ",IF(BU28&lt;=0," ",IF(BV28/BU28*100&gt;200,"СВ.200",BV28/BU28)))</f>
        <v>0.86083333333333334</v>
      </c>
      <c r="BY28" s="22" t="str">
        <f t="shared" si="171"/>
        <v>св.200</v>
      </c>
      <c r="BZ28" s="21">
        <v>200000</v>
      </c>
      <c r="CA28" s="21"/>
      <c r="CB28" s="63"/>
      <c r="CC28" s="45" t="str">
        <f t="shared" si="384"/>
        <v xml:space="preserve"> </v>
      </c>
      <c r="CD28" s="45" t="str">
        <f t="shared" si="385"/>
        <v xml:space="preserve"> </v>
      </c>
      <c r="CE28" s="21">
        <f t="shared" si="386"/>
        <v>112000</v>
      </c>
      <c r="CF28" s="21">
        <f t="shared" si="387"/>
        <v>0</v>
      </c>
      <c r="CG28" s="21">
        <v>0</v>
      </c>
      <c r="CH28" s="22" t="str">
        <f t="shared" si="173"/>
        <v xml:space="preserve"> </v>
      </c>
      <c r="CI28" s="22" t="str">
        <f t="shared" si="191"/>
        <v xml:space="preserve"> </v>
      </c>
      <c r="CJ28" s="21"/>
      <c r="CK28" s="21"/>
      <c r="CL28" s="63"/>
      <c r="CM28" s="22" t="str">
        <f t="shared" si="174"/>
        <v xml:space="preserve"> </v>
      </c>
      <c r="CN28" s="22" t="str">
        <f t="shared" si="175"/>
        <v xml:space="preserve"> </v>
      </c>
      <c r="CO28" s="21">
        <v>112000</v>
      </c>
      <c r="CP28" s="21"/>
      <c r="CQ28" s="63"/>
      <c r="CR28" s="22" t="str">
        <f t="shared" si="176"/>
        <v xml:space="preserve"> </v>
      </c>
      <c r="CS28" s="22" t="str">
        <f t="shared" si="177"/>
        <v xml:space="preserve"> </v>
      </c>
      <c r="CT28" s="21"/>
      <c r="CU28" s="21"/>
      <c r="CV28" s="63"/>
      <c r="CW28" s="22" t="str">
        <f t="shared" si="178"/>
        <v xml:space="preserve"> </v>
      </c>
      <c r="CX28" s="22" t="str">
        <f t="shared" si="179"/>
        <v xml:space="preserve"> </v>
      </c>
      <c r="CY28" s="21"/>
      <c r="CZ28" s="21"/>
      <c r="DA28" s="63"/>
      <c r="DB28" s="22" t="str">
        <f t="shared" si="148"/>
        <v xml:space="preserve"> </v>
      </c>
      <c r="DC28" s="22" t="str">
        <f t="shared" si="180"/>
        <v xml:space="preserve"> </v>
      </c>
      <c r="DD28" s="21"/>
      <c r="DE28" s="21"/>
      <c r="DF28" s="63"/>
      <c r="DG28" s="22" t="str">
        <f t="shared" si="151"/>
        <v xml:space="preserve"> </v>
      </c>
      <c r="DH28" s="22" t="str">
        <f t="shared" si="181"/>
        <v xml:space="preserve"> </v>
      </c>
      <c r="DI28" s="21"/>
      <c r="DJ28" s="63"/>
      <c r="DK28" s="22" t="str">
        <f t="shared" si="182"/>
        <v xml:space="preserve"> </v>
      </c>
      <c r="DL28" s="21"/>
      <c r="DM28" s="21"/>
      <c r="DN28" s="63">
        <v>410000</v>
      </c>
      <c r="DO28" s="22" t="str">
        <f t="shared" si="155"/>
        <v xml:space="preserve"> </v>
      </c>
      <c r="DP28" s="51">
        <f t="shared" si="183"/>
        <v>0</v>
      </c>
      <c r="DQ28" s="21"/>
      <c r="DR28" s="21"/>
      <c r="DS28" s="63">
        <v>35658.400000000001</v>
      </c>
      <c r="DT28" s="22" t="str">
        <f t="shared" si="388"/>
        <v xml:space="preserve"> </v>
      </c>
      <c r="DU28" s="22">
        <f t="shared" si="389"/>
        <v>0</v>
      </c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</row>
    <row r="29" spans="1:144" s="14" customFormat="1" ht="15.75" customHeight="1" outlineLevel="1" x14ac:dyDescent="0.25">
      <c r="A29" s="13">
        <v>20</v>
      </c>
      <c r="B29" s="8" t="s">
        <v>86</v>
      </c>
      <c r="C29" s="21">
        <f>H29+AQ29</f>
        <v>2365734</v>
      </c>
      <c r="D29" s="21">
        <f>I29+AR29</f>
        <v>621789.84000000008</v>
      </c>
      <c r="E29" s="21">
        <v>458326.36</v>
      </c>
      <c r="F29" s="22">
        <f>IF(D29&lt;=0," ",IF(D29/C29*100&gt;200,"СВ.200",D29/C29))</f>
        <v>0.26283167930122325</v>
      </c>
      <c r="G29" s="22">
        <f t="shared" si="92"/>
        <v>1.3566530190408426</v>
      </c>
      <c r="H29" s="21">
        <f t="shared" si="382"/>
        <v>2317750</v>
      </c>
      <c r="I29" s="21">
        <f>N29+S29+X29+AC29+AH29+AM29</f>
        <v>596089.84000000008</v>
      </c>
      <c r="J29" s="19">
        <v>349778.89</v>
      </c>
      <c r="K29" s="22">
        <f>IF(I29&lt;=0," ",IF(I29/H29*100&gt;200,"СВ.200",I29/H29))</f>
        <v>0.25718470067953836</v>
      </c>
      <c r="L29" s="22">
        <f>IF(J29=0," ",IF(I29/J29*100&gt;200,"св.200",I29/J29))</f>
        <v>1.7041904387082938</v>
      </c>
      <c r="M29" s="21">
        <v>105450</v>
      </c>
      <c r="N29" s="21">
        <v>62905.18</v>
      </c>
      <c r="O29" s="63">
        <v>34506.300000000003</v>
      </c>
      <c r="P29" s="22">
        <f t="shared" si="97"/>
        <v>0.59654035087719304</v>
      </c>
      <c r="Q29" s="22">
        <f t="shared" si="159"/>
        <v>1.8230056540399868</v>
      </c>
      <c r="R29" s="21"/>
      <c r="S29" s="21"/>
      <c r="T29" s="63"/>
      <c r="U29" s="22" t="str">
        <f t="shared" si="100"/>
        <v xml:space="preserve"> </v>
      </c>
      <c r="V29" s="22" t="str">
        <f t="shared" si="373"/>
        <v xml:space="preserve"> </v>
      </c>
      <c r="W29" s="21"/>
      <c r="X29" s="21"/>
      <c r="Y29" s="63"/>
      <c r="Z29" s="22" t="str">
        <f t="shared" si="103"/>
        <v xml:space="preserve"> </v>
      </c>
      <c r="AA29" s="22" t="str">
        <f t="shared" si="161"/>
        <v xml:space="preserve"> </v>
      </c>
      <c r="AB29" s="21">
        <v>158000</v>
      </c>
      <c r="AC29" s="21">
        <v>28070.080000000002</v>
      </c>
      <c r="AD29" s="63">
        <v>5803.68</v>
      </c>
      <c r="AE29" s="22">
        <f t="shared" si="106"/>
        <v>0.1776587341772152</v>
      </c>
      <c r="AF29" s="22" t="str">
        <f t="shared" si="162"/>
        <v>св.200</v>
      </c>
      <c r="AG29" s="21">
        <v>2054000</v>
      </c>
      <c r="AH29" s="21">
        <v>504814.58</v>
      </c>
      <c r="AI29" s="63">
        <v>308868.90999999997</v>
      </c>
      <c r="AJ29" s="22">
        <f t="shared" si="109"/>
        <v>0.24577146056475171</v>
      </c>
      <c r="AK29" s="22">
        <f t="shared" si="163"/>
        <v>1.6343975183517176</v>
      </c>
      <c r="AL29" s="21">
        <v>300</v>
      </c>
      <c r="AM29" s="21">
        <v>300</v>
      </c>
      <c r="AN29" s="63">
        <v>600</v>
      </c>
      <c r="AO29" s="22">
        <f t="shared" si="394"/>
        <v>1</v>
      </c>
      <c r="AP29" s="22">
        <f t="shared" si="395"/>
        <v>0.5</v>
      </c>
      <c r="AQ29" s="21">
        <f t="shared" si="383"/>
        <v>47984</v>
      </c>
      <c r="AR29" s="21">
        <f>AW29+BB29+BG29+BL29+BQ29+BV29+CA29+CF29+++++CU29+CZ29+DE29+DI29+DM29+DR29</f>
        <v>25700</v>
      </c>
      <c r="AS29" s="36">
        <v>108547.47</v>
      </c>
      <c r="AT29" s="22">
        <f>IF(AR29&lt;=0," ",IF(AQ29&lt;=0," ",IF(AR29/AQ29*100&gt;200,"СВ.200",AR29/AQ29)))</f>
        <v>0.53559519839946645</v>
      </c>
      <c r="AU29" s="22">
        <f>IF(AS29=0," ",IF(AR29/AS29*100&gt;200,"св.200",AR29/AS29))</f>
        <v>0.23676277300613272</v>
      </c>
      <c r="AV29" s="21"/>
      <c r="AW29" s="21"/>
      <c r="AX29" s="63"/>
      <c r="AY29" s="22" t="str">
        <f t="shared" si="116"/>
        <v xml:space="preserve"> </v>
      </c>
      <c r="AZ29" s="22" t="str">
        <f t="shared" si="165"/>
        <v xml:space="preserve"> </v>
      </c>
      <c r="BA29" s="21">
        <v>18484</v>
      </c>
      <c r="BB29" s="21">
        <v>5000</v>
      </c>
      <c r="BC29" s="63"/>
      <c r="BD29" s="22">
        <f t="shared" si="390"/>
        <v>0.2705042198658299</v>
      </c>
      <c r="BE29" s="22" t="str">
        <f t="shared" si="391"/>
        <v xml:space="preserve"> </v>
      </c>
      <c r="BF29" s="21"/>
      <c r="BG29" s="21"/>
      <c r="BH29" s="63"/>
      <c r="BI29" s="22" t="str">
        <f t="shared" si="392"/>
        <v xml:space="preserve"> </v>
      </c>
      <c r="BJ29" s="22" t="str">
        <f t="shared" si="393"/>
        <v xml:space="preserve"> </v>
      </c>
      <c r="BK29" s="21"/>
      <c r="BL29" s="21"/>
      <c r="BM29" s="63"/>
      <c r="BN29" s="22" t="str">
        <f t="shared" si="127"/>
        <v xml:space="preserve"> </v>
      </c>
      <c r="BO29" s="22" t="str">
        <f t="shared" si="170"/>
        <v xml:space="preserve"> </v>
      </c>
      <c r="BP29" s="21"/>
      <c r="BQ29" s="21"/>
      <c r="BR29" s="63"/>
      <c r="BS29" s="22" t="str">
        <f t="shared" si="130"/>
        <v xml:space="preserve"> </v>
      </c>
      <c r="BT29" s="22" t="str">
        <f t="shared" si="252"/>
        <v xml:space="preserve"> </v>
      </c>
      <c r="BU29" s="21">
        <v>24000</v>
      </c>
      <c r="BV29" s="21">
        <v>17200</v>
      </c>
      <c r="BW29" s="63">
        <v>12150</v>
      </c>
      <c r="BX29" s="22">
        <f>IF(BV29&lt;=0," ",IF(BU29&lt;=0," ",IF(BV29/BU29*100&gt;200,"СВ.200",BV29/BU29)))</f>
        <v>0.71666666666666667</v>
      </c>
      <c r="BY29" s="22">
        <f t="shared" si="171"/>
        <v>1.4156378600823045</v>
      </c>
      <c r="BZ29" s="21"/>
      <c r="CA29" s="21"/>
      <c r="CB29" s="63">
        <v>52140</v>
      </c>
      <c r="CC29" s="45" t="str">
        <f t="shared" si="384"/>
        <v xml:space="preserve"> </v>
      </c>
      <c r="CD29" s="45">
        <f t="shared" si="385"/>
        <v>0</v>
      </c>
      <c r="CE29" s="21">
        <f t="shared" si="386"/>
        <v>0</v>
      </c>
      <c r="CF29" s="21">
        <f t="shared" si="387"/>
        <v>0</v>
      </c>
      <c r="CG29" s="21">
        <v>0</v>
      </c>
      <c r="CH29" s="22" t="str">
        <f t="shared" si="173"/>
        <v xml:space="preserve"> </v>
      </c>
      <c r="CI29" s="22" t="str">
        <f t="shared" si="191"/>
        <v xml:space="preserve"> </v>
      </c>
      <c r="CJ29" s="21"/>
      <c r="CK29" s="21"/>
      <c r="CL29" s="63"/>
      <c r="CM29" s="22" t="str">
        <f t="shared" si="174"/>
        <v xml:space="preserve"> </v>
      </c>
      <c r="CN29" s="22" t="str">
        <f t="shared" si="175"/>
        <v xml:space="preserve"> </v>
      </c>
      <c r="CO29" s="21"/>
      <c r="CP29" s="21"/>
      <c r="CQ29" s="63"/>
      <c r="CR29" s="22" t="str">
        <f t="shared" si="176"/>
        <v xml:space="preserve"> </v>
      </c>
      <c r="CS29" s="22" t="str">
        <f t="shared" si="177"/>
        <v xml:space="preserve"> </v>
      </c>
      <c r="CT29" s="21"/>
      <c r="CU29" s="21"/>
      <c r="CV29" s="63"/>
      <c r="CW29" s="22" t="str">
        <f t="shared" si="178"/>
        <v xml:space="preserve"> </v>
      </c>
      <c r="CX29" s="22" t="str">
        <f t="shared" si="179"/>
        <v xml:space="preserve"> </v>
      </c>
      <c r="CY29" s="21"/>
      <c r="CZ29" s="21"/>
      <c r="DA29" s="63"/>
      <c r="DB29" s="22" t="str">
        <f t="shared" si="148"/>
        <v xml:space="preserve"> </v>
      </c>
      <c r="DC29" s="22" t="str">
        <f t="shared" si="180"/>
        <v xml:space="preserve"> </v>
      </c>
      <c r="DD29" s="21">
        <v>5500</v>
      </c>
      <c r="DE29" s="21">
        <v>3500</v>
      </c>
      <c r="DF29" s="63">
        <v>3000</v>
      </c>
      <c r="DG29" s="22">
        <f t="shared" si="151"/>
        <v>0.63636363636363635</v>
      </c>
      <c r="DH29" s="22">
        <f t="shared" si="181"/>
        <v>1.1666666666666667</v>
      </c>
      <c r="DI29" s="21"/>
      <c r="DJ29" s="63"/>
      <c r="DK29" s="22" t="str">
        <f t="shared" si="182"/>
        <v xml:space="preserve"> </v>
      </c>
      <c r="DL29" s="21"/>
      <c r="DM29" s="21"/>
      <c r="DN29" s="63"/>
      <c r="DO29" s="22" t="str">
        <f t="shared" si="155"/>
        <v xml:space="preserve"> </v>
      </c>
      <c r="DP29" s="51" t="str">
        <f t="shared" si="183"/>
        <v xml:space="preserve"> </v>
      </c>
      <c r="DQ29" s="21"/>
      <c r="DR29" s="21"/>
      <c r="DS29" s="63">
        <v>41257.47</v>
      </c>
      <c r="DT29" s="22" t="str">
        <f t="shared" si="388"/>
        <v xml:space="preserve"> </v>
      </c>
      <c r="DU29" s="22">
        <f t="shared" si="389"/>
        <v>0</v>
      </c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</row>
    <row r="30" spans="1:144" s="16" customFormat="1" ht="15.75" x14ac:dyDescent="0.25">
      <c r="A30" s="15"/>
      <c r="B30" s="7" t="s">
        <v>126</v>
      </c>
      <c r="C30" s="24">
        <f>SUM(C31:C41)</f>
        <v>108589694.82000001</v>
      </c>
      <c r="D30" s="24">
        <f t="shared" ref="D30" si="396">SUM(D31:D41)</f>
        <v>48680560.68</v>
      </c>
      <c r="E30" s="24">
        <v>38881637.330000006</v>
      </c>
      <c r="F30" s="20">
        <f>IF(D30&lt;=0," ",IF(D30/C30*100&gt;200,"СВ.200",D30/C30))</f>
        <v>0.44829816273720691</v>
      </c>
      <c r="G30" s="20">
        <f t="shared" si="92"/>
        <v>1.2520193084163</v>
      </c>
      <c r="H30" s="24">
        <f t="shared" ref="H30" si="397">SUM(H31:H41)</f>
        <v>101459000</v>
      </c>
      <c r="I30" s="24">
        <f t="shared" ref="I30" si="398">SUM(I31:I41)</f>
        <v>43051539.790000007</v>
      </c>
      <c r="J30" s="39">
        <v>33770878.540000007</v>
      </c>
      <c r="K30" s="20">
        <f>IF(I30&lt;=0," ",IF(I30/H30*100&gt;200,"СВ.200",I30/H30))</f>
        <v>0.4243245033954603</v>
      </c>
      <c r="L30" s="20">
        <f>IF(J30=0," ",IF(I30/J30*100&gt;200,"св.200",I30/J30))</f>
        <v>1.274812550079427</v>
      </c>
      <c r="M30" s="24">
        <f t="shared" ref="M30" si="399">SUM(M31:M41)</f>
        <v>33122700</v>
      </c>
      <c r="N30" s="24">
        <f t="shared" ref="N30" si="400">SUM(N31:N41)</f>
        <v>19248950.469999999</v>
      </c>
      <c r="O30" s="39">
        <v>14563908.98</v>
      </c>
      <c r="P30" s="20">
        <f t="shared" si="97"/>
        <v>0.58114074245155134</v>
      </c>
      <c r="Q30" s="20">
        <f t="shared" si="159"/>
        <v>1.3216884626533829</v>
      </c>
      <c r="R30" s="24">
        <f t="shared" ref="R30" si="401">SUM(R31:R41)</f>
        <v>0</v>
      </c>
      <c r="S30" s="24">
        <f t="shared" ref="S30" si="402">SUM(S31:S41)</f>
        <v>0</v>
      </c>
      <c r="T30" s="39">
        <v>0</v>
      </c>
      <c r="U30" s="20" t="str">
        <f t="shared" si="100"/>
        <v xml:space="preserve"> </v>
      </c>
      <c r="V30" s="20" t="str">
        <f t="shared" si="160"/>
        <v xml:space="preserve"> </v>
      </c>
      <c r="W30" s="24">
        <f t="shared" ref="W30" si="403">SUM(W31:W41)</f>
        <v>65000</v>
      </c>
      <c r="X30" s="24">
        <f t="shared" ref="X30" si="404">SUM(X31:X41)</f>
        <v>18947.099999999999</v>
      </c>
      <c r="Y30" s="39">
        <v>52590.58</v>
      </c>
      <c r="Z30" s="20">
        <f t="shared" si="103"/>
        <v>0.29149384615384616</v>
      </c>
      <c r="AA30" s="20">
        <f t="shared" si="161"/>
        <v>0.36027554744594942</v>
      </c>
      <c r="AB30" s="24">
        <f t="shared" ref="AB30" si="405">SUM(AB31:AB41)</f>
        <v>7705000</v>
      </c>
      <c r="AC30" s="24">
        <f t="shared" ref="AC30" si="406">SUM(AC31:AC41)</f>
        <v>768306.76</v>
      </c>
      <c r="AD30" s="39">
        <v>513893.95999999996</v>
      </c>
      <c r="AE30" s="20">
        <f t="shared" si="106"/>
        <v>9.971534847501623E-2</v>
      </c>
      <c r="AF30" s="20">
        <f t="shared" si="162"/>
        <v>1.495068671365587</v>
      </c>
      <c r="AG30" s="24">
        <f t="shared" ref="AG30" si="407">SUM(AG31:AG41)</f>
        <v>60550000</v>
      </c>
      <c r="AH30" s="24">
        <f t="shared" ref="AH30" si="408">SUM(AH31:AH41)</f>
        <v>23011735.459999997</v>
      </c>
      <c r="AI30" s="39">
        <v>18632535.020000003</v>
      </c>
      <c r="AJ30" s="20">
        <f t="shared" si="109"/>
        <v>0.38004517687861267</v>
      </c>
      <c r="AK30" s="20">
        <f t="shared" si="163"/>
        <v>1.2350297710590319</v>
      </c>
      <c r="AL30" s="24">
        <f t="shared" ref="AL30" si="409">SUM(AL31:AL41)</f>
        <v>16300</v>
      </c>
      <c r="AM30" s="24">
        <f t="shared" ref="AM30" si="410">SUM(AM31:AM41)</f>
        <v>3600</v>
      </c>
      <c r="AN30" s="39">
        <v>7950</v>
      </c>
      <c r="AO30" s="20">
        <f t="shared" si="313"/>
        <v>0.22085889570552147</v>
      </c>
      <c r="AP30" s="20">
        <f t="shared" si="164"/>
        <v>0.45283018867924529</v>
      </c>
      <c r="AQ30" s="24">
        <f t="shared" ref="AQ30" si="411">SUM(AQ31:AQ41)</f>
        <v>7130694.8200000003</v>
      </c>
      <c r="AR30" s="24">
        <f t="shared" ref="AR30" si="412">SUM(AR31:AR41)</f>
        <v>5629020.8899999997</v>
      </c>
      <c r="AS30" s="39">
        <v>5110758.7899999991</v>
      </c>
      <c r="AT30" s="20">
        <f>IF(AR30&lt;=0," ",IF(AQ30&lt;=0," ",IF(AR30/AQ30*100&gt;200,"СВ.200",AR30/AQ30)))</f>
        <v>0.7894070679075843</v>
      </c>
      <c r="AU30" s="20">
        <f>IF(AS30=0," ",IF(AR30/AS30*100&gt;200,"св.200",AR30/AS30))</f>
        <v>1.1014060966864767</v>
      </c>
      <c r="AV30" s="24">
        <f t="shared" ref="AV30" si="413">SUM(AV31:AV41)</f>
        <v>0</v>
      </c>
      <c r="AW30" s="24">
        <f t="shared" ref="AW30" si="414">SUM(AW31:AW41)</f>
        <v>0</v>
      </c>
      <c r="AX30" s="39">
        <v>0</v>
      </c>
      <c r="AY30" s="20" t="str">
        <f t="shared" si="116"/>
        <v xml:space="preserve"> </v>
      </c>
      <c r="AZ30" s="20" t="str">
        <f t="shared" si="165"/>
        <v xml:space="preserve"> </v>
      </c>
      <c r="BA30" s="24">
        <f t="shared" ref="BA30" si="415">SUM(BA31:BA41)</f>
        <v>237160</v>
      </c>
      <c r="BB30" s="24">
        <f t="shared" ref="BB30" si="416">SUM(BB31:BB41)</f>
        <v>3256.94</v>
      </c>
      <c r="BC30" s="39">
        <v>89107.83</v>
      </c>
      <c r="BD30" s="20">
        <f t="shared" si="166"/>
        <v>1.3733091583740935E-2</v>
      </c>
      <c r="BE30" s="20">
        <f t="shared" si="377"/>
        <v>3.6550547802589289E-2</v>
      </c>
      <c r="BF30" s="24">
        <f t="shared" ref="BF30" si="417">SUM(BF31:BF41)</f>
        <v>195000</v>
      </c>
      <c r="BG30" s="24">
        <f t="shared" ref="BG30" si="418">SUM(BG31:BG41)</f>
        <v>113092.4</v>
      </c>
      <c r="BH30" s="39">
        <v>93924.6</v>
      </c>
      <c r="BI30" s="20">
        <f t="shared" si="168"/>
        <v>0.57996102564102558</v>
      </c>
      <c r="BJ30" s="20">
        <f t="shared" si="169"/>
        <v>1.2040764613317489</v>
      </c>
      <c r="BK30" s="24">
        <f t="shared" ref="BK30" si="419">SUM(BK31:BK41)</f>
        <v>132900</v>
      </c>
      <c r="BL30" s="24">
        <f t="shared" ref="BL30" si="420">SUM(BL31:BL41)</f>
        <v>66905</v>
      </c>
      <c r="BM30" s="39">
        <v>44196.6</v>
      </c>
      <c r="BN30" s="20">
        <f t="shared" si="127"/>
        <v>0.50342362678705799</v>
      </c>
      <c r="BO30" s="20">
        <f t="shared" si="170"/>
        <v>1.5138042292846057</v>
      </c>
      <c r="BP30" s="24">
        <f t="shared" ref="BP30" si="421">SUM(BP31:BP41)</f>
        <v>3916000</v>
      </c>
      <c r="BQ30" s="24">
        <f t="shared" ref="BQ30" si="422">SUM(BQ31:BQ41)</f>
        <v>2203643.4900000002</v>
      </c>
      <c r="BR30" s="39">
        <v>2460253.04</v>
      </c>
      <c r="BS30" s="20">
        <f t="shared" si="130"/>
        <v>0.56272816394279879</v>
      </c>
      <c r="BT30" s="20">
        <f t="shared" si="252"/>
        <v>0.895697903496951</v>
      </c>
      <c r="BU30" s="24">
        <f t="shared" ref="BU30" si="423">SUM(BU31:BU41)</f>
        <v>1010600</v>
      </c>
      <c r="BV30" s="24">
        <f t="shared" ref="BV30" si="424">SUM(BV31:BV41)</f>
        <v>873039.07000000007</v>
      </c>
      <c r="BW30" s="39">
        <v>477999.27</v>
      </c>
      <c r="BX30" s="20">
        <f t="shared" si="134"/>
        <v>0.86388192163071453</v>
      </c>
      <c r="BY30" s="20">
        <f t="shared" si="171"/>
        <v>1.8264443583773675</v>
      </c>
      <c r="BZ30" s="24">
        <f t="shared" ref="BZ30" si="425">SUM(BZ31:BZ41)</f>
        <v>0</v>
      </c>
      <c r="CA30" s="24">
        <f t="shared" ref="CA30" si="426">SUM(CA31:CA41)</f>
        <v>1173000</v>
      </c>
      <c r="CB30" s="39">
        <v>842125</v>
      </c>
      <c r="CC30" s="20" t="str">
        <f t="shared" si="294"/>
        <v xml:space="preserve"> </v>
      </c>
      <c r="CD30" s="20">
        <f t="shared" si="172"/>
        <v>1.3929048537924893</v>
      </c>
      <c r="CE30" s="24">
        <f t="shared" ref="CE30" si="427">SUM(CE31:CE41)</f>
        <v>0</v>
      </c>
      <c r="CF30" s="24">
        <f t="shared" ref="CF30" si="428">SUM(CF31:CF41)</f>
        <v>415120</v>
      </c>
      <c r="CG30" s="39">
        <v>363300</v>
      </c>
      <c r="CH30" s="20" t="str">
        <f t="shared" si="173"/>
        <v xml:space="preserve"> </v>
      </c>
      <c r="CI30" s="20">
        <f t="shared" si="191"/>
        <v>1.142636939168731</v>
      </c>
      <c r="CJ30" s="24">
        <f t="shared" ref="CJ30" si="429">SUM(CJ31:CJ41)</f>
        <v>0</v>
      </c>
      <c r="CK30" s="24">
        <f t="shared" ref="CK30" si="430">SUM(CK31:CK41)</f>
        <v>0</v>
      </c>
      <c r="CL30" s="39">
        <v>0</v>
      </c>
      <c r="CM30" s="20" t="str">
        <f t="shared" si="174"/>
        <v xml:space="preserve"> </v>
      </c>
      <c r="CN30" s="20" t="str">
        <f t="shared" si="175"/>
        <v xml:space="preserve"> </v>
      </c>
      <c r="CO30" s="24">
        <f t="shared" ref="CO30" si="431">SUM(CO31:CO41)</f>
        <v>0</v>
      </c>
      <c r="CP30" s="24">
        <f t="shared" ref="CP30" si="432">SUM(CP31:CP41)</f>
        <v>415120</v>
      </c>
      <c r="CQ30" s="39">
        <v>363300</v>
      </c>
      <c r="CR30" s="20" t="str">
        <f t="shared" si="176"/>
        <v xml:space="preserve"> </v>
      </c>
      <c r="CS30" s="20">
        <f t="shared" si="177"/>
        <v>1.142636939168731</v>
      </c>
      <c r="CT30" s="24">
        <f t="shared" ref="CT30" si="433">SUM(CT31:CT41)</f>
        <v>0</v>
      </c>
      <c r="CU30" s="24">
        <f t="shared" ref="CU30" si="434">SUM(CU31:CU41)</f>
        <v>0</v>
      </c>
      <c r="CV30" s="39">
        <v>0</v>
      </c>
      <c r="CW30" s="31" t="str">
        <f t="shared" si="178"/>
        <v xml:space="preserve"> </v>
      </c>
      <c r="CX30" s="31" t="str">
        <f t="shared" si="179"/>
        <v xml:space="preserve"> </v>
      </c>
      <c r="CY30" s="24">
        <f t="shared" ref="CY30" si="435">SUM(CY31:CY41)</f>
        <v>0</v>
      </c>
      <c r="CZ30" s="24">
        <f t="shared" ref="CZ30" si="436">SUM(CZ31:CZ41)</f>
        <v>0</v>
      </c>
      <c r="DA30" s="39">
        <v>0</v>
      </c>
      <c r="DB30" s="20" t="str">
        <f t="shared" si="148"/>
        <v xml:space="preserve"> </v>
      </c>
      <c r="DC30" s="20" t="str">
        <f t="shared" si="180"/>
        <v xml:space="preserve"> </v>
      </c>
      <c r="DD30" s="24">
        <f t="shared" ref="DD30" si="437">SUM(DD31:DD41)</f>
        <v>0</v>
      </c>
      <c r="DE30" s="24">
        <f t="shared" ref="DE30" si="438">SUM(DE31:DE41)</f>
        <v>43800</v>
      </c>
      <c r="DF30" s="39">
        <v>66986.210000000006</v>
      </c>
      <c r="DG30" s="20" t="str">
        <f t="shared" ref="DG30:DG31" si="439">IF(DE30&lt;=0," ",IF(DD30&lt;=0," ",IF(DE30/DD30*100&gt;200,"СВ.200",DE30/DD30)))</f>
        <v xml:space="preserve"> </v>
      </c>
      <c r="DH30" s="20">
        <f t="shared" ref="DH30:DH31" si="440">IF(DF30=0," ",IF(DE30/DF30*100&gt;200,"св.200",DE30/DF30))</f>
        <v>0.65386592255331355</v>
      </c>
      <c r="DI30" s="24">
        <f t="shared" ref="DI30" si="441">SUM(DI31:DI41)</f>
        <v>8678.5</v>
      </c>
      <c r="DJ30" s="39">
        <v>38970.269999999997</v>
      </c>
      <c r="DK30" s="20">
        <f t="shared" si="182"/>
        <v>0.22269540344472852</v>
      </c>
      <c r="DL30" s="24">
        <f t="shared" ref="DL30" si="442">SUM(DL31:DL41)</f>
        <v>0</v>
      </c>
      <c r="DM30" s="24">
        <f t="shared" ref="DM30" si="443">SUM(DM31:DM41)</f>
        <v>0</v>
      </c>
      <c r="DN30" s="39">
        <v>0</v>
      </c>
      <c r="DO30" s="20" t="str">
        <f t="shared" si="155"/>
        <v xml:space="preserve"> </v>
      </c>
      <c r="DP30" s="50" t="str">
        <f t="shared" si="183"/>
        <v xml:space="preserve"> </v>
      </c>
      <c r="DQ30" s="24">
        <f t="shared" ref="DQ30" si="444">SUM(DQ31:DQ41)</f>
        <v>1639034.82</v>
      </c>
      <c r="DR30" s="24">
        <f t="shared" ref="DR30" si="445">SUM(DR31:DR41)</f>
        <v>728485.49</v>
      </c>
      <c r="DS30" s="39">
        <v>633882.75</v>
      </c>
      <c r="DT30" s="20">
        <f t="shared" si="158"/>
        <v>0.44446004508921899</v>
      </c>
      <c r="DU30" s="20">
        <f t="shared" ref="DU30:DU53" si="446">IF(DS30=0," ",IF(DR30/DS30*100&gt;200,"св.200",DR30/DS30))</f>
        <v>1.1492432788240412</v>
      </c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</row>
    <row r="31" spans="1:144" s="26" customFormat="1" ht="16.5" customHeight="1" outlineLevel="1" x14ac:dyDescent="0.25">
      <c r="A31" s="13">
        <f>A29+1</f>
        <v>21</v>
      </c>
      <c r="B31" s="8" t="s">
        <v>73</v>
      </c>
      <c r="C31" s="21">
        <f>H31+AQ31</f>
        <v>2738539.59</v>
      </c>
      <c r="D31" s="21">
        <f>I31+AR31</f>
        <v>1431132.11</v>
      </c>
      <c r="E31" s="21">
        <v>1291603.2</v>
      </c>
      <c r="F31" s="22">
        <f>IF(D31&lt;=0," ",IF(D31/C31*100&gt;200,"СВ.200",D31/C31))</f>
        <v>0.52258952736191777</v>
      </c>
      <c r="G31" s="22">
        <f t="shared" si="92"/>
        <v>1.1080276899283001</v>
      </c>
      <c r="H31" s="21">
        <f t="shared" ref="H31" si="447">M31+R31+W31+AB31+AG31+AL31</f>
        <v>2431500</v>
      </c>
      <c r="I31" s="21">
        <f>N31+S31+X31+AC31+AH31+AM31</f>
        <v>1350615.29</v>
      </c>
      <c r="J31" s="19">
        <v>589184.40999999992</v>
      </c>
      <c r="K31" s="22">
        <f>IF(I31&lt;=0," ",IF(I31/H31*100&gt;200,"СВ.200",I31/H31))</f>
        <v>0.55546588114332718</v>
      </c>
      <c r="L31" s="22" t="str">
        <f>IF(J31=0," ",IF(I31/J31*100&gt;200,"св.200",I31/J31))</f>
        <v>св.200</v>
      </c>
      <c r="M31" s="21">
        <v>321000</v>
      </c>
      <c r="N31" s="21">
        <v>177886.72</v>
      </c>
      <c r="O31" s="63">
        <v>156247.92000000001</v>
      </c>
      <c r="P31" s="22">
        <f t="shared" si="97"/>
        <v>0.55416423676012461</v>
      </c>
      <c r="Q31" s="22">
        <f t="shared" si="159"/>
        <v>1.1384901635810576</v>
      </c>
      <c r="R31" s="21"/>
      <c r="S31" s="21"/>
      <c r="T31" s="63"/>
      <c r="U31" s="22" t="str">
        <f t="shared" si="100"/>
        <v xml:space="preserve"> </v>
      </c>
      <c r="V31" s="22" t="str">
        <f t="shared" ref="V31:V41" si="448">IF(S31=0," ",IF(S31/T31*100&gt;200,"св.200",S31/T31))</f>
        <v xml:space="preserve"> </v>
      </c>
      <c r="W31" s="21">
        <v>50000</v>
      </c>
      <c r="X31" s="21">
        <v>8915.4</v>
      </c>
      <c r="Y31" s="63">
        <v>43019.89</v>
      </c>
      <c r="Z31" s="22">
        <f t="shared" si="103"/>
        <v>0.17830799999999999</v>
      </c>
      <c r="AA31" s="22">
        <f t="shared" ref="AA31:AA37" si="449">IF(X31=0," ",IF(X31/Y31*100&gt;200,"св.200",X31/Y31))</f>
        <v>0.20723902362372382</v>
      </c>
      <c r="AB31" s="21">
        <v>210000</v>
      </c>
      <c r="AC31" s="21">
        <v>19031.82</v>
      </c>
      <c r="AD31" s="63">
        <v>81894.399999999994</v>
      </c>
      <c r="AE31" s="22">
        <f t="shared" si="106"/>
        <v>9.0627714285714284E-2</v>
      </c>
      <c r="AF31" s="22">
        <f t="shared" si="162"/>
        <v>0.2323946448108784</v>
      </c>
      <c r="AG31" s="21">
        <v>1850000</v>
      </c>
      <c r="AH31" s="21">
        <v>1144481.3500000001</v>
      </c>
      <c r="AI31" s="63">
        <v>307322.2</v>
      </c>
      <c r="AJ31" s="22">
        <f t="shared" si="109"/>
        <v>0.61863856756756763</v>
      </c>
      <c r="AK31" s="22" t="str">
        <f t="shared" si="163"/>
        <v>св.200</v>
      </c>
      <c r="AL31" s="21">
        <v>500</v>
      </c>
      <c r="AM31" s="21">
        <v>300</v>
      </c>
      <c r="AN31" s="63">
        <v>700</v>
      </c>
      <c r="AO31" s="22">
        <f t="shared" ref="AO31:AO36" si="450">IF(AM31&lt;=0," ",IF(AL31&lt;=0," ",IF(AM31/AL31*100&gt;200,"СВ.200",AM31/AL31)))</f>
        <v>0.6</v>
      </c>
      <c r="AP31" s="22">
        <f t="shared" ref="AP31:AP36" si="451">IF(AN31=0," ",IF(AM31/AN31*100&gt;200,"св.200",AM31/AN31))</f>
        <v>0.42857142857142855</v>
      </c>
      <c r="AQ31" s="21">
        <f>AV31+BA31+BF31+BK31+BP31+BU31+BZ31+CE31+CT31+CY31+DD31+DL31+DQ31</f>
        <v>307039.58999999997</v>
      </c>
      <c r="AR31" s="21">
        <f>AW31+BB31+BG31+BL31+BQ31+BV31+CA31+CF31+++++CU31+CZ31+DE31+DI31+DM31+DR31</f>
        <v>80516.820000000007</v>
      </c>
      <c r="AS31" s="36">
        <v>702418.79</v>
      </c>
      <c r="AT31" s="22">
        <f>IF(AR31&lt;=0," ",IF(AQ31&lt;=0," ",IF(AR31/AQ31*100&gt;200,"СВ.200",AR31/AQ31)))</f>
        <v>0.26223595465327459</v>
      </c>
      <c r="AU31" s="22">
        <f>IF(AS31=0," ",IF(AR31/AS31*100&gt;200,"св.200",AR31/AS31))</f>
        <v>0.1146279415446731</v>
      </c>
      <c r="AV31" s="21"/>
      <c r="AW31" s="21"/>
      <c r="AX31" s="63"/>
      <c r="AY31" s="22" t="str">
        <f t="shared" si="116"/>
        <v xml:space="preserve"> </v>
      </c>
      <c r="AZ31" s="22" t="str">
        <f t="shared" si="165"/>
        <v xml:space="preserve"> </v>
      </c>
      <c r="BA31" s="21"/>
      <c r="BB31" s="21"/>
      <c r="BC31" s="63"/>
      <c r="BD31" s="22" t="str">
        <f t="shared" si="166"/>
        <v xml:space="preserve"> </v>
      </c>
      <c r="BE31" s="22" t="str">
        <f t="shared" si="377"/>
        <v xml:space="preserve"> </v>
      </c>
      <c r="BF31" s="21"/>
      <c r="BG31" s="21"/>
      <c r="BH31" s="63"/>
      <c r="BI31" s="22" t="str">
        <f t="shared" si="168"/>
        <v xml:space="preserve"> </v>
      </c>
      <c r="BJ31" s="22" t="str">
        <f t="shared" si="169"/>
        <v xml:space="preserve"> </v>
      </c>
      <c r="BK31" s="21"/>
      <c r="BL31" s="21"/>
      <c r="BM31" s="63"/>
      <c r="BN31" s="22" t="str">
        <f t="shared" si="127"/>
        <v xml:space="preserve"> </v>
      </c>
      <c r="BO31" s="22" t="str">
        <f t="shared" si="170"/>
        <v xml:space="preserve"> </v>
      </c>
      <c r="BP31" s="21">
        <v>85000</v>
      </c>
      <c r="BQ31" s="21">
        <v>69266.600000000006</v>
      </c>
      <c r="BR31" s="63">
        <v>116859.54</v>
      </c>
      <c r="BS31" s="22">
        <f t="shared" si="130"/>
        <v>0.81490117647058835</v>
      </c>
      <c r="BT31" s="22">
        <f t="shared" si="252"/>
        <v>0.59273380675638476</v>
      </c>
      <c r="BU31" s="21"/>
      <c r="BV31" s="21">
        <v>30.22</v>
      </c>
      <c r="BW31" s="63">
        <v>59.25</v>
      </c>
      <c r="BX31" s="22" t="str">
        <f t="shared" si="134"/>
        <v xml:space="preserve"> </v>
      </c>
      <c r="BY31" s="22">
        <f t="shared" ref="BY31:BY39" si="452">IF(BV31=0," ",IF(BV31/BW31*100&gt;200,"св.200",BV31/BW31))</f>
        <v>0.51004219409282703</v>
      </c>
      <c r="BZ31" s="21"/>
      <c r="CA31" s="21"/>
      <c r="CB31" s="63">
        <v>222200</v>
      </c>
      <c r="CC31" s="22" t="str">
        <f t="shared" si="294"/>
        <v xml:space="preserve"> </v>
      </c>
      <c r="CD31" s="22">
        <f t="shared" si="172"/>
        <v>0</v>
      </c>
      <c r="CE31" s="21">
        <f t="shared" ref="CE31" si="453">CJ31+CO31</f>
        <v>0</v>
      </c>
      <c r="CF31" s="21">
        <f t="shared" ref="CF31" si="454">CK31+CP31</f>
        <v>11220</v>
      </c>
      <c r="CG31" s="21">
        <v>363300</v>
      </c>
      <c r="CH31" s="28" t="str">
        <f t="shared" si="173"/>
        <v xml:space="preserve"> </v>
      </c>
      <c r="CI31" s="22">
        <f t="shared" si="191"/>
        <v>3.0883567299752272E-2</v>
      </c>
      <c r="CJ31" s="21"/>
      <c r="CK31" s="21"/>
      <c r="CL31" s="63"/>
      <c r="CM31" s="22" t="str">
        <f t="shared" si="174"/>
        <v xml:space="preserve"> </v>
      </c>
      <c r="CN31" s="22" t="str">
        <f t="shared" si="175"/>
        <v xml:space="preserve"> </v>
      </c>
      <c r="CO31" s="21"/>
      <c r="CP31" s="21">
        <v>11220</v>
      </c>
      <c r="CQ31" s="63">
        <v>363300</v>
      </c>
      <c r="CR31" s="22" t="str">
        <f t="shared" si="176"/>
        <v xml:space="preserve"> </v>
      </c>
      <c r="CS31" s="22">
        <f t="shared" si="177"/>
        <v>3.0883567299752272E-2</v>
      </c>
      <c r="CT31" s="21"/>
      <c r="CU31" s="21"/>
      <c r="CV31" s="63"/>
      <c r="CW31" s="22" t="str">
        <f t="shared" si="178"/>
        <v xml:space="preserve"> </v>
      </c>
      <c r="CX31" s="22" t="str">
        <f t="shared" si="179"/>
        <v xml:space="preserve"> </v>
      </c>
      <c r="CY31" s="21"/>
      <c r="CZ31" s="21"/>
      <c r="DA31" s="63"/>
      <c r="DB31" s="22" t="str">
        <f t="shared" si="148"/>
        <v xml:space="preserve"> </v>
      </c>
      <c r="DC31" s="22" t="str">
        <f t="shared" si="180"/>
        <v xml:space="preserve"> </v>
      </c>
      <c r="DD31" s="21"/>
      <c r="DE31" s="21"/>
      <c r="DF31" s="63"/>
      <c r="DG31" s="45" t="str">
        <f t="shared" si="439"/>
        <v xml:space="preserve"> </v>
      </c>
      <c r="DH31" s="45" t="str">
        <f t="shared" si="440"/>
        <v xml:space="preserve"> </v>
      </c>
      <c r="DI31" s="21"/>
      <c r="DJ31" s="63"/>
      <c r="DK31" s="22" t="str">
        <f t="shared" si="182"/>
        <v xml:space="preserve"> </v>
      </c>
      <c r="DL31" s="21"/>
      <c r="DM31" s="21"/>
      <c r="DN31" s="63"/>
      <c r="DO31" s="22" t="str">
        <f t="shared" si="155"/>
        <v xml:space="preserve"> </v>
      </c>
      <c r="DP31" s="51" t="str">
        <f t="shared" si="183"/>
        <v xml:space="preserve"> </v>
      </c>
      <c r="DQ31" s="21">
        <v>222039.59</v>
      </c>
      <c r="DR31" s="21"/>
      <c r="DS31" s="63"/>
      <c r="DT31" s="22" t="str">
        <f t="shared" ref="DT31:DT37" si="455">IF(DR31&lt;=0," ",IF(DQ31&lt;=0," ",IF(DR31/DQ31*100&gt;200,"СВ.200",DR31/DQ31)))</f>
        <v xml:space="preserve"> </v>
      </c>
      <c r="DU31" s="22" t="str">
        <f t="shared" ref="DU31:DU37" si="456">IF(DS31=0," ",IF(DR31/DS31*100&gt;200,"св.200",DR31/DS31))</f>
        <v xml:space="preserve"> </v>
      </c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</row>
    <row r="32" spans="1:144" s="26" customFormat="1" ht="15.75" customHeight="1" outlineLevel="1" x14ac:dyDescent="0.25">
      <c r="A32" s="13">
        <v>22</v>
      </c>
      <c r="B32" s="8" t="s">
        <v>35</v>
      </c>
      <c r="C32" s="21">
        <f>H32+AQ32</f>
        <v>11347975.800000001</v>
      </c>
      <c r="D32" s="21">
        <f>I32+AR32</f>
        <v>3955088.5599999996</v>
      </c>
      <c r="E32" s="21">
        <v>2336501.13</v>
      </c>
      <c r="F32" s="22">
        <f>IF(D32&lt;=0," ",IF(D32/C32*100&gt;200,"СВ.200",D32/C32))</f>
        <v>0.34852811018507807</v>
      </c>
      <c r="G32" s="22">
        <f t="shared" si="92"/>
        <v>1.6927398447267175</v>
      </c>
      <c r="H32" s="21">
        <f t="shared" ref="H32:H41" si="457">M32+R32+W32+AB32+AG32+AL32</f>
        <v>11031500</v>
      </c>
      <c r="I32" s="21">
        <f>N32+S32+X32+AC32+AH32+AM32</f>
        <v>3520768.2199999997</v>
      </c>
      <c r="J32" s="19">
        <v>2006007.57</v>
      </c>
      <c r="K32" s="22">
        <f>IF(I32&lt;=0," ",IF(I32/H32*100&gt;200,"СВ.200",I32/H32))</f>
        <v>0.31915589176449255</v>
      </c>
      <c r="L32" s="22">
        <f>IF(J32=0," ",IF(I32/J32*100&gt;200,"св.200",I32/J32))</f>
        <v>1.7551121305090587</v>
      </c>
      <c r="M32" s="21">
        <v>1830000</v>
      </c>
      <c r="N32" s="21">
        <v>1348035.21</v>
      </c>
      <c r="O32" s="63">
        <v>729353.05</v>
      </c>
      <c r="P32" s="22">
        <f t="shared" si="97"/>
        <v>0.73663126229508191</v>
      </c>
      <c r="Q32" s="22">
        <f t="shared" si="159"/>
        <v>1.8482615655065813</v>
      </c>
      <c r="R32" s="21"/>
      <c r="S32" s="21"/>
      <c r="T32" s="63"/>
      <c r="U32" s="22" t="str">
        <f t="shared" si="100"/>
        <v xml:space="preserve"> </v>
      </c>
      <c r="V32" s="22" t="str">
        <f t="shared" si="448"/>
        <v xml:space="preserve"> </v>
      </c>
      <c r="W32" s="21"/>
      <c r="X32" s="21">
        <v>1377.9</v>
      </c>
      <c r="Y32" s="63">
        <v>1366.8</v>
      </c>
      <c r="Z32" s="22" t="str">
        <f t="shared" ref="Z32:Z36" si="458">IF(X32&lt;=0," ",IF(W32&lt;=0," ",IF(X32/W32*100&gt;200,"СВ.200",X32/W32)))</f>
        <v xml:space="preserve"> </v>
      </c>
      <c r="AA32" s="22">
        <f t="shared" ref="AA32:AA36" si="459">IF(X32=0," ",IF(X32/Y32*100&gt;200,"св.200",X32/Y32))</f>
        <v>1.0081211589113259</v>
      </c>
      <c r="AB32" s="21">
        <v>700000</v>
      </c>
      <c r="AC32" s="21">
        <v>104788.37</v>
      </c>
      <c r="AD32" s="63">
        <v>32291.53</v>
      </c>
      <c r="AE32" s="22">
        <f t="shared" si="106"/>
        <v>0.14969767142857143</v>
      </c>
      <c r="AF32" s="22" t="str">
        <f t="shared" si="162"/>
        <v>св.200</v>
      </c>
      <c r="AG32" s="21">
        <v>8500000</v>
      </c>
      <c r="AH32" s="21">
        <v>2066366.74</v>
      </c>
      <c r="AI32" s="63">
        <v>1242396.19</v>
      </c>
      <c r="AJ32" s="22">
        <f t="shared" si="109"/>
        <v>0.24310196941176471</v>
      </c>
      <c r="AK32" s="22">
        <f t="shared" si="163"/>
        <v>1.6632107830272727</v>
      </c>
      <c r="AL32" s="21">
        <v>1500</v>
      </c>
      <c r="AM32" s="21">
        <v>200</v>
      </c>
      <c r="AN32" s="63">
        <v>600</v>
      </c>
      <c r="AO32" s="22">
        <f t="shared" si="450"/>
        <v>0.13333333333333333</v>
      </c>
      <c r="AP32" s="22">
        <f t="shared" si="451"/>
        <v>0.33333333333333331</v>
      </c>
      <c r="AQ32" s="21">
        <f t="shared" ref="AQ32:AQ41" si="460">AV32+BA32+BF32+BK32+BP32+BU32+BZ32+CE32+CT32+CY32+DD32+DL32+DQ32</f>
        <v>316475.8</v>
      </c>
      <c r="AR32" s="21">
        <f>AW32+BB32+BG32+BL32+BQ32+BV32+CA32+CF32+++++CU32+CZ32+DE32+DI32+DM32+DR32</f>
        <v>434320.33999999997</v>
      </c>
      <c r="AS32" s="36">
        <v>330493.56</v>
      </c>
      <c r="AT32" s="22">
        <f>IF(AR32&lt;=0," ",IF(AQ32&lt;=0," ",IF(AR32/AQ32*100&gt;200,"СВ.200",AR32/AQ32)))</f>
        <v>1.3723650907905123</v>
      </c>
      <c r="AU32" s="22">
        <f>IF(AS32=0," ",IF(AR32/AS32*100&gt;200,"св.200",AR32/AS32))</f>
        <v>1.3141567418136679</v>
      </c>
      <c r="AV32" s="21"/>
      <c r="AW32" s="21"/>
      <c r="AX32" s="63"/>
      <c r="AY32" s="22" t="str">
        <f t="shared" si="116"/>
        <v xml:space="preserve"> </v>
      </c>
      <c r="AZ32" s="22" t="str">
        <f t="shared" si="165"/>
        <v xml:space="preserve"> </v>
      </c>
      <c r="BA32" s="21"/>
      <c r="BB32" s="21"/>
      <c r="BC32" s="63"/>
      <c r="BD32" s="22" t="str">
        <f t="shared" si="166"/>
        <v xml:space="preserve"> </v>
      </c>
      <c r="BE32" s="22" t="str">
        <f t="shared" si="167"/>
        <v xml:space="preserve"> </v>
      </c>
      <c r="BF32" s="21"/>
      <c r="BG32" s="21"/>
      <c r="BH32" s="63"/>
      <c r="BI32" s="22" t="str">
        <f t="shared" si="168"/>
        <v xml:space="preserve"> </v>
      </c>
      <c r="BJ32" s="22" t="str">
        <f t="shared" si="169"/>
        <v xml:space="preserve"> </v>
      </c>
      <c r="BK32" s="21"/>
      <c r="BL32" s="21"/>
      <c r="BM32" s="63"/>
      <c r="BN32" s="22" t="str">
        <f t="shared" si="127"/>
        <v xml:space="preserve"> </v>
      </c>
      <c r="BO32" s="22" t="str">
        <f t="shared" si="170"/>
        <v xml:space="preserve"> </v>
      </c>
      <c r="BP32" s="21">
        <v>25000</v>
      </c>
      <c r="BQ32" s="21">
        <v>21462.91</v>
      </c>
      <c r="BR32" s="63">
        <v>20671.2</v>
      </c>
      <c r="BS32" s="22">
        <f t="shared" si="130"/>
        <v>0.85851639999999996</v>
      </c>
      <c r="BT32" s="22">
        <f t="shared" si="252"/>
        <v>1.0383001470645148</v>
      </c>
      <c r="BU32" s="21"/>
      <c r="BV32" s="21">
        <v>121381.63</v>
      </c>
      <c r="BW32" s="63"/>
      <c r="BX32" s="22" t="str">
        <f t="shared" si="134"/>
        <v xml:space="preserve"> </v>
      </c>
      <c r="BY32" s="22"/>
      <c r="BZ32" s="21"/>
      <c r="CA32" s="21"/>
      <c r="CB32" s="63">
        <v>79925</v>
      </c>
      <c r="CC32" s="22" t="str">
        <f t="shared" si="294"/>
        <v xml:space="preserve"> </v>
      </c>
      <c r="CD32" s="22">
        <f t="shared" si="172"/>
        <v>0</v>
      </c>
      <c r="CE32" s="21">
        <f t="shared" ref="CE32:CE41" si="461">CJ32+CO32</f>
        <v>0</v>
      </c>
      <c r="CF32" s="21">
        <f t="shared" ref="CF32:CF41" si="462">CK32+CP32</f>
        <v>0</v>
      </c>
      <c r="CG32" s="21">
        <v>0</v>
      </c>
      <c r="CH32" s="28" t="str">
        <f t="shared" si="173"/>
        <v xml:space="preserve"> </v>
      </c>
      <c r="CI32" s="22" t="str">
        <f t="shared" si="191"/>
        <v xml:space="preserve"> </v>
      </c>
      <c r="CJ32" s="21"/>
      <c r="CK32" s="21"/>
      <c r="CL32" s="63"/>
      <c r="CM32" s="22" t="str">
        <f t="shared" si="174"/>
        <v xml:space="preserve"> </v>
      </c>
      <c r="CN32" s="22" t="str">
        <f t="shared" si="175"/>
        <v xml:space="preserve"> </v>
      </c>
      <c r="CO32" s="21"/>
      <c r="CP32" s="21"/>
      <c r="CQ32" s="63"/>
      <c r="CR32" s="22" t="str">
        <f t="shared" si="176"/>
        <v xml:space="preserve"> </v>
      </c>
      <c r="CS32" s="22" t="str">
        <f t="shared" si="177"/>
        <v xml:space="preserve"> </v>
      </c>
      <c r="CT32" s="21"/>
      <c r="CU32" s="21"/>
      <c r="CV32" s="63"/>
      <c r="CW32" s="22" t="str">
        <f t="shared" si="178"/>
        <v xml:space="preserve"> </v>
      </c>
      <c r="CX32" s="22" t="str">
        <f t="shared" si="179"/>
        <v xml:space="preserve"> </v>
      </c>
      <c r="CY32" s="21"/>
      <c r="CZ32" s="21"/>
      <c r="DA32" s="63"/>
      <c r="DB32" s="22" t="str">
        <f t="shared" si="148"/>
        <v xml:space="preserve"> </v>
      </c>
      <c r="DC32" s="22" t="str">
        <f t="shared" si="180"/>
        <v xml:space="preserve"> </v>
      </c>
      <c r="DD32" s="21"/>
      <c r="DE32" s="21"/>
      <c r="DF32" s="63"/>
      <c r="DG32" s="22" t="str">
        <f t="shared" si="151"/>
        <v xml:space="preserve"> </v>
      </c>
      <c r="DH32" s="22" t="str">
        <f t="shared" si="181"/>
        <v xml:space="preserve"> </v>
      </c>
      <c r="DI32" s="21"/>
      <c r="DJ32" s="63">
        <v>-1500</v>
      </c>
      <c r="DK32" s="22">
        <f t="shared" si="182"/>
        <v>0</v>
      </c>
      <c r="DL32" s="21"/>
      <c r="DM32" s="21"/>
      <c r="DN32" s="63"/>
      <c r="DO32" s="22" t="str">
        <f t="shared" si="155"/>
        <v xml:space="preserve"> </v>
      </c>
      <c r="DP32" s="51" t="str">
        <f t="shared" si="183"/>
        <v xml:space="preserve"> </v>
      </c>
      <c r="DQ32" s="21">
        <v>291475.8</v>
      </c>
      <c r="DR32" s="21">
        <v>291475.8</v>
      </c>
      <c r="DS32" s="63">
        <v>231397.36</v>
      </c>
      <c r="DT32" s="22">
        <f t="shared" si="455"/>
        <v>1</v>
      </c>
      <c r="DU32" s="22">
        <f t="shared" si="456"/>
        <v>1.2596332127557548</v>
      </c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</row>
    <row r="33" spans="1:144" s="26" customFormat="1" ht="15.75" customHeight="1" outlineLevel="1" x14ac:dyDescent="0.25">
      <c r="A33" s="13">
        <v>23</v>
      </c>
      <c r="B33" s="8" t="s">
        <v>27</v>
      </c>
      <c r="C33" s="21">
        <f>H33+AQ33</f>
        <v>8283600</v>
      </c>
      <c r="D33" s="21">
        <f>I33+AR33</f>
        <v>3989566.65</v>
      </c>
      <c r="E33" s="21">
        <v>2375191.79</v>
      </c>
      <c r="F33" s="22">
        <f>IF(D33&lt;=0," ",IF(D33/C33*100&gt;200,"СВ.200",D33/C33))</f>
        <v>0.48162232000579458</v>
      </c>
      <c r="G33" s="22">
        <f t="shared" si="92"/>
        <v>1.6796818963406739</v>
      </c>
      <c r="H33" s="21">
        <f t="shared" si="457"/>
        <v>7611000</v>
      </c>
      <c r="I33" s="21">
        <f>N33+S33+X33+AC33+AH33+AM33</f>
        <v>3585842.29</v>
      </c>
      <c r="J33" s="19">
        <v>2230371.46</v>
      </c>
      <c r="K33" s="22">
        <f>IF(I33&lt;=0," ",IF(I33/H33*100&gt;200,"СВ.200",I33/H33))</f>
        <v>0.47113944159768756</v>
      </c>
      <c r="L33" s="22">
        <f>IF(J33=0," ",IF(I33/J33*100&gt;200,"св.200",I33/J33))</f>
        <v>1.6077332203667993</v>
      </c>
      <c r="M33" s="21">
        <v>3211000</v>
      </c>
      <c r="N33" s="21">
        <v>1544255.45</v>
      </c>
      <c r="O33" s="63">
        <v>1229697.78</v>
      </c>
      <c r="P33" s="22">
        <f t="shared" si="97"/>
        <v>0.48092664279040798</v>
      </c>
      <c r="Q33" s="22">
        <f t="shared" si="159"/>
        <v>1.2558007952165287</v>
      </c>
      <c r="R33" s="21"/>
      <c r="S33" s="21"/>
      <c r="T33" s="63"/>
      <c r="U33" s="22" t="str">
        <f t="shared" si="100"/>
        <v xml:space="preserve"> </v>
      </c>
      <c r="V33" s="22" t="str">
        <f t="shared" si="448"/>
        <v xml:space="preserve"> </v>
      </c>
      <c r="W33" s="21"/>
      <c r="X33" s="21">
        <v>716.7</v>
      </c>
      <c r="Y33" s="63">
        <v>-2571.9</v>
      </c>
      <c r="Z33" s="22" t="str">
        <f t="shared" si="458"/>
        <v xml:space="preserve"> </v>
      </c>
      <c r="AA33" s="22">
        <f t="shared" si="459"/>
        <v>-0.27866557797737085</v>
      </c>
      <c r="AB33" s="21">
        <v>800000</v>
      </c>
      <c r="AC33" s="21">
        <v>23929.119999999999</v>
      </c>
      <c r="AD33" s="63">
        <v>-13971.2</v>
      </c>
      <c r="AE33" s="22">
        <f t="shared" si="106"/>
        <v>2.9911399999999998E-2</v>
      </c>
      <c r="AF33" s="22">
        <f t="shared" si="162"/>
        <v>-1.7127462207970681</v>
      </c>
      <c r="AG33" s="21">
        <v>3600000</v>
      </c>
      <c r="AH33" s="21">
        <v>2016941.02</v>
      </c>
      <c r="AI33" s="63">
        <v>1017216.78</v>
      </c>
      <c r="AJ33" s="22">
        <f t="shared" si="109"/>
        <v>0.56026139444444445</v>
      </c>
      <c r="AK33" s="22">
        <f t="shared" si="163"/>
        <v>1.9828035278773124</v>
      </c>
      <c r="AL33" s="21"/>
      <c r="AM33" s="21"/>
      <c r="AN33" s="63"/>
      <c r="AO33" s="22" t="str">
        <f t="shared" si="450"/>
        <v xml:space="preserve"> </v>
      </c>
      <c r="AP33" s="22" t="str">
        <f t="shared" si="451"/>
        <v xml:space="preserve"> </v>
      </c>
      <c r="AQ33" s="21">
        <f t="shared" si="460"/>
        <v>672600</v>
      </c>
      <c r="AR33" s="21">
        <f>AW33+BB33+BG33+BL33+BQ33+BV33+CA33+CF33+++++CU33+CZ33+DE33+DI33+DM33+DR33</f>
        <v>403724.36</v>
      </c>
      <c r="AS33" s="36">
        <v>144820.32999999999</v>
      </c>
      <c r="AT33" s="22">
        <f>IF(AR33&lt;=0," ",IF(AQ33&lt;=0," ",IF(AR33/AQ33*100&gt;200,"СВ.200",AR33/AQ33)))</f>
        <v>0.60024436515016355</v>
      </c>
      <c r="AU33" s="22" t="str">
        <f>IF(AS33=0," ",IF(AR33/AS33*100&gt;200,"св.200",AR33/AS33))</f>
        <v>св.200</v>
      </c>
      <c r="AV33" s="21"/>
      <c r="AW33" s="21"/>
      <c r="AX33" s="63"/>
      <c r="AY33" s="22" t="str">
        <f t="shared" si="116"/>
        <v xml:space="preserve"> </v>
      </c>
      <c r="AZ33" s="22" t="str">
        <f t="shared" si="165"/>
        <v xml:space="preserve"> </v>
      </c>
      <c r="BA33" s="21"/>
      <c r="BB33" s="21"/>
      <c r="BC33" s="63"/>
      <c r="BD33" s="22" t="str">
        <f t="shared" si="166"/>
        <v xml:space="preserve"> </v>
      </c>
      <c r="BE33" s="22" t="str">
        <f t="shared" si="167"/>
        <v xml:space="preserve"> </v>
      </c>
      <c r="BF33" s="21"/>
      <c r="BG33" s="21"/>
      <c r="BH33" s="63"/>
      <c r="BI33" s="22" t="str">
        <f t="shared" si="168"/>
        <v xml:space="preserve"> </v>
      </c>
      <c r="BJ33" s="22" t="str">
        <f t="shared" si="169"/>
        <v xml:space="preserve"> </v>
      </c>
      <c r="BK33" s="21"/>
      <c r="BL33" s="21"/>
      <c r="BM33" s="63"/>
      <c r="BN33" s="22" t="str">
        <f t="shared" si="127"/>
        <v xml:space="preserve"> </v>
      </c>
      <c r="BO33" s="22" t="str">
        <f t="shared" si="170"/>
        <v xml:space="preserve"> </v>
      </c>
      <c r="BP33" s="21">
        <v>170000</v>
      </c>
      <c r="BQ33" s="21">
        <v>168189.36</v>
      </c>
      <c r="BR33" s="63">
        <v>84148.12</v>
      </c>
      <c r="BS33" s="22">
        <f t="shared" si="130"/>
        <v>0.98934917647058818</v>
      </c>
      <c r="BT33" s="22">
        <f t="shared" si="252"/>
        <v>1.9987298587300584</v>
      </c>
      <c r="BU33" s="21">
        <v>400600</v>
      </c>
      <c r="BV33" s="21">
        <v>133535</v>
      </c>
      <c r="BW33" s="63"/>
      <c r="BX33" s="22">
        <f t="shared" si="134"/>
        <v>0.33333749375936095</v>
      </c>
      <c r="BY33" s="22"/>
      <c r="BZ33" s="21"/>
      <c r="CA33" s="21"/>
      <c r="CB33" s="63"/>
      <c r="CC33" s="22" t="str">
        <f t="shared" si="294"/>
        <v xml:space="preserve"> </v>
      </c>
      <c r="CD33" s="22" t="str">
        <f t="shared" si="172"/>
        <v xml:space="preserve"> </v>
      </c>
      <c r="CE33" s="21">
        <f t="shared" si="461"/>
        <v>0</v>
      </c>
      <c r="CF33" s="21">
        <f t="shared" si="462"/>
        <v>0</v>
      </c>
      <c r="CG33" s="21">
        <v>0</v>
      </c>
      <c r="CH33" s="28" t="str">
        <f t="shared" si="173"/>
        <v xml:space="preserve"> </v>
      </c>
      <c r="CI33" s="22" t="str">
        <f t="shared" si="191"/>
        <v xml:space="preserve"> </v>
      </c>
      <c r="CJ33" s="21"/>
      <c r="CK33" s="21"/>
      <c r="CL33" s="63"/>
      <c r="CM33" s="22" t="str">
        <f t="shared" si="174"/>
        <v xml:space="preserve"> </v>
      </c>
      <c r="CN33" s="22" t="str">
        <f t="shared" si="175"/>
        <v xml:space="preserve"> </v>
      </c>
      <c r="CO33" s="21"/>
      <c r="CP33" s="21"/>
      <c r="CQ33" s="63"/>
      <c r="CR33" s="22" t="str">
        <f t="shared" si="176"/>
        <v xml:space="preserve"> </v>
      </c>
      <c r="CS33" s="22" t="str">
        <f t="shared" si="177"/>
        <v xml:space="preserve"> </v>
      </c>
      <c r="CT33" s="21"/>
      <c r="CU33" s="21"/>
      <c r="CV33" s="63"/>
      <c r="CW33" s="22" t="str">
        <f t="shared" si="178"/>
        <v xml:space="preserve"> </v>
      </c>
      <c r="CX33" s="22" t="str">
        <f t="shared" si="179"/>
        <v xml:space="preserve"> </v>
      </c>
      <c r="CY33" s="21"/>
      <c r="CZ33" s="21"/>
      <c r="DA33" s="63"/>
      <c r="DB33" s="22" t="str">
        <f t="shared" si="148"/>
        <v xml:space="preserve"> </v>
      </c>
      <c r="DC33" s="22" t="str">
        <f t="shared" si="180"/>
        <v xml:space="preserve"> </v>
      </c>
      <c r="DD33" s="21"/>
      <c r="DE33" s="21"/>
      <c r="DF33" s="63"/>
      <c r="DG33" s="22" t="str">
        <f t="shared" si="151"/>
        <v xml:space="preserve"> </v>
      </c>
      <c r="DH33" s="22" t="str">
        <f t="shared" si="181"/>
        <v xml:space="preserve"> </v>
      </c>
      <c r="DI33" s="21"/>
      <c r="DJ33" s="63">
        <v>672.21</v>
      </c>
      <c r="DK33" s="22">
        <f t="shared" si="182"/>
        <v>0</v>
      </c>
      <c r="DL33" s="21"/>
      <c r="DM33" s="21"/>
      <c r="DN33" s="63"/>
      <c r="DO33" s="22" t="str">
        <f t="shared" si="155"/>
        <v xml:space="preserve"> </v>
      </c>
      <c r="DP33" s="51" t="str">
        <f t="shared" si="183"/>
        <v xml:space="preserve"> </v>
      </c>
      <c r="DQ33" s="21">
        <v>102000</v>
      </c>
      <c r="DR33" s="21">
        <v>102000</v>
      </c>
      <c r="DS33" s="63">
        <v>60000</v>
      </c>
      <c r="DT33" s="22">
        <f t="shared" si="455"/>
        <v>1</v>
      </c>
      <c r="DU33" s="22">
        <f t="shared" si="456"/>
        <v>1.7</v>
      </c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</row>
    <row r="34" spans="1:144" s="26" customFormat="1" ht="15.75" customHeight="1" outlineLevel="1" x14ac:dyDescent="0.25">
      <c r="A34" s="13">
        <v>24</v>
      </c>
      <c r="B34" s="8" t="s">
        <v>65</v>
      </c>
      <c r="C34" s="21">
        <f>H34+AQ34</f>
        <v>10434656.470000001</v>
      </c>
      <c r="D34" s="21">
        <f>I34+AR34</f>
        <v>4091210.03</v>
      </c>
      <c r="E34" s="21">
        <v>3350962.24</v>
      </c>
      <c r="F34" s="22">
        <f>IF(D34&lt;=0," ",IF(D34/C34*100&gt;200,"СВ.200",D34/C34))</f>
        <v>0.39207903410738731</v>
      </c>
      <c r="G34" s="22">
        <f t="shared" si="92"/>
        <v>1.2209060374252381</v>
      </c>
      <c r="H34" s="21">
        <f t="shared" si="457"/>
        <v>9847000</v>
      </c>
      <c r="I34" s="21">
        <f>N34+S34+X34+AC34+AH34+AM34</f>
        <v>3853155.88</v>
      </c>
      <c r="J34" s="19">
        <v>3131518.37</v>
      </c>
      <c r="K34" s="22">
        <f>IF(I34&lt;=0," ",IF(I34/H34*100&gt;200,"СВ.200",I34/H34))</f>
        <v>0.39130251650248804</v>
      </c>
      <c r="L34" s="22">
        <f>IF(J34=0," ",IF(I34/J34*100&gt;200,"св.200",I34/J34))</f>
        <v>1.2304433264429484</v>
      </c>
      <c r="M34" s="21">
        <v>2247000</v>
      </c>
      <c r="N34" s="21">
        <v>1007902.32</v>
      </c>
      <c r="O34" s="63">
        <v>879265.68</v>
      </c>
      <c r="P34" s="22">
        <f t="shared" si="97"/>
        <v>0.44855465954606139</v>
      </c>
      <c r="Q34" s="22">
        <f t="shared" si="159"/>
        <v>1.1463000807673966</v>
      </c>
      <c r="R34" s="21"/>
      <c r="S34" s="21"/>
      <c r="T34" s="63"/>
      <c r="U34" s="22" t="str">
        <f t="shared" si="100"/>
        <v xml:space="preserve"> </v>
      </c>
      <c r="V34" s="22" t="str">
        <f t="shared" si="448"/>
        <v xml:space="preserve"> </v>
      </c>
      <c r="W34" s="21"/>
      <c r="X34" s="21"/>
      <c r="Y34" s="63"/>
      <c r="Z34" s="22" t="str">
        <f t="shared" si="458"/>
        <v xml:space="preserve"> </v>
      </c>
      <c r="AA34" s="22" t="str">
        <f t="shared" si="459"/>
        <v xml:space="preserve"> </v>
      </c>
      <c r="AB34" s="21">
        <v>500000</v>
      </c>
      <c r="AC34" s="21">
        <v>50452.74</v>
      </c>
      <c r="AD34" s="63">
        <v>38627.89</v>
      </c>
      <c r="AE34" s="22">
        <f t="shared" si="106"/>
        <v>0.10090547999999999</v>
      </c>
      <c r="AF34" s="22">
        <f t="shared" si="162"/>
        <v>1.3061220791505825</v>
      </c>
      <c r="AG34" s="21">
        <v>7100000</v>
      </c>
      <c r="AH34" s="21">
        <v>2794800.82</v>
      </c>
      <c r="AI34" s="63">
        <v>2213624.7999999998</v>
      </c>
      <c r="AJ34" s="22">
        <f t="shared" si="109"/>
        <v>0.39363391830985911</v>
      </c>
      <c r="AK34" s="22">
        <f t="shared" si="163"/>
        <v>1.2625449534175801</v>
      </c>
      <c r="AL34" s="21"/>
      <c r="AM34" s="21"/>
      <c r="AN34" s="63"/>
      <c r="AO34" s="22" t="str">
        <f t="shared" si="450"/>
        <v xml:space="preserve"> </v>
      </c>
      <c r="AP34" s="22" t="str">
        <f t="shared" si="451"/>
        <v xml:space="preserve"> </v>
      </c>
      <c r="AQ34" s="21">
        <f t="shared" si="460"/>
        <v>587656.47</v>
      </c>
      <c r="AR34" s="21">
        <f>AW34+BB34+BG34+BL34+BQ34+BV34+CA34+CF34+++++CU34+CZ34+DE34+DI34+DM34+DR34</f>
        <v>238054.15000000002</v>
      </c>
      <c r="AS34" s="36">
        <v>219443.87000000002</v>
      </c>
      <c r="AT34" s="22">
        <f>IF(AR34&lt;=0," ",IF(AQ34&lt;=0," ",IF(AR34/AQ34*100&gt;200,"СВ.200",AR34/AQ34)))</f>
        <v>0.40509066461907589</v>
      </c>
      <c r="AU34" s="22">
        <f>IF(AS34=0," ",IF(AR34/AS34*100&gt;200,"св.200",AR34/AS34))</f>
        <v>1.0848065612404667</v>
      </c>
      <c r="AV34" s="21"/>
      <c r="AW34" s="21"/>
      <c r="AX34" s="63"/>
      <c r="AY34" s="22" t="str">
        <f t="shared" si="116"/>
        <v xml:space="preserve"> </v>
      </c>
      <c r="AZ34" s="22" t="str">
        <f t="shared" si="165"/>
        <v xml:space="preserve"> </v>
      </c>
      <c r="BA34" s="21"/>
      <c r="BB34" s="21"/>
      <c r="BC34" s="63"/>
      <c r="BD34" s="22" t="str">
        <f t="shared" si="166"/>
        <v xml:space="preserve"> </v>
      </c>
      <c r="BE34" s="22" t="str">
        <f t="shared" si="167"/>
        <v xml:space="preserve"> </v>
      </c>
      <c r="BF34" s="21"/>
      <c r="BG34" s="21"/>
      <c r="BH34" s="63"/>
      <c r="BI34" s="22" t="str">
        <f t="shared" si="168"/>
        <v xml:space="preserve"> </v>
      </c>
      <c r="BJ34" s="22" t="str">
        <f t="shared" si="169"/>
        <v xml:space="preserve"> </v>
      </c>
      <c r="BK34" s="21"/>
      <c r="BL34" s="21"/>
      <c r="BM34" s="63"/>
      <c r="BN34" s="22" t="str">
        <f t="shared" si="127"/>
        <v xml:space="preserve"> </v>
      </c>
      <c r="BO34" s="22" t="str">
        <f t="shared" si="170"/>
        <v xml:space="preserve"> </v>
      </c>
      <c r="BP34" s="21">
        <v>300000</v>
      </c>
      <c r="BQ34" s="21">
        <v>168415.51</v>
      </c>
      <c r="BR34" s="63">
        <v>217805.14</v>
      </c>
      <c r="BS34" s="22">
        <f t="shared" si="130"/>
        <v>0.56138503333333334</v>
      </c>
      <c r="BT34" s="22">
        <f t="shared" si="252"/>
        <v>0.77323937350606142</v>
      </c>
      <c r="BU34" s="21"/>
      <c r="BV34" s="21">
        <v>0.34</v>
      </c>
      <c r="BW34" s="63">
        <v>1638.73</v>
      </c>
      <c r="BX34" s="22" t="str">
        <f t="shared" si="134"/>
        <v xml:space="preserve"> </v>
      </c>
      <c r="BY34" s="22">
        <f t="shared" si="452"/>
        <v>2.0747774190989365E-4</v>
      </c>
      <c r="BZ34" s="21"/>
      <c r="CA34" s="21"/>
      <c r="CB34" s="63"/>
      <c r="CC34" s="22" t="str">
        <f t="shared" si="294"/>
        <v xml:space="preserve"> </v>
      </c>
      <c r="CD34" s="22" t="str">
        <f t="shared" si="172"/>
        <v xml:space="preserve"> </v>
      </c>
      <c r="CE34" s="21">
        <f t="shared" si="461"/>
        <v>0</v>
      </c>
      <c r="CF34" s="21">
        <f t="shared" si="462"/>
        <v>0</v>
      </c>
      <c r="CG34" s="21">
        <v>0</v>
      </c>
      <c r="CH34" s="28" t="str">
        <f t="shared" si="173"/>
        <v xml:space="preserve"> </v>
      </c>
      <c r="CI34" s="22" t="str">
        <f t="shared" si="191"/>
        <v xml:space="preserve"> </v>
      </c>
      <c r="CJ34" s="21"/>
      <c r="CK34" s="21"/>
      <c r="CL34" s="63"/>
      <c r="CM34" s="22" t="str">
        <f t="shared" si="174"/>
        <v xml:space="preserve"> </v>
      </c>
      <c r="CN34" s="22" t="str">
        <f t="shared" si="175"/>
        <v xml:space="preserve"> </v>
      </c>
      <c r="CO34" s="21"/>
      <c r="CP34" s="21"/>
      <c r="CQ34" s="63"/>
      <c r="CR34" s="22" t="str">
        <f t="shared" si="176"/>
        <v xml:space="preserve"> </v>
      </c>
      <c r="CS34" s="22" t="str">
        <f t="shared" si="177"/>
        <v xml:space="preserve"> </v>
      </c>
      <c r="CT34" s="21"/>
      <c r="CU34" s="21"/>
      <c r="CV34" s="63"/>
      <c r="CW34" s="22" t="str">
        <f t="shared" si="178"/>
        <v xml:space="preserve"> </v>
      </c>
      <c r="CX34" s="22" t="str">
        <f t="shared" si="179"/>
        <v xml:space="preserve"> </v>
      </c>
      <c r="CY34" s="21"/>
      <c r="CZ34" s="21"/>
      <c r="DA34" s="63"/>
      <c r="DB34" s="22" t="str">
        <f t="shared" si="148"/>
        <v xml:space="preserve"> </v>
      </c>
      <c r="DC34" s="22" t="str">
        <f t="shared" si="180"/>
        <v xml:space="preserve"> </v>
      </c>
      <c r="DD34" s="21"/>
      <c r="DE34" s="21"/>
      <c r="DF34" s="63"/>
      <c r="DG34" s="22" t="str">
        <f t="shared" si="151"/>
        <v xml:space="preserve"> </v>
      </c>
      <c r="DH34" s="22" t="str">
        <f t="shared" si="181"/>
        <v xml:space="preserve"> </v>
      </c>
      <c r="DI34" s="21"/>
      <c r="DJ34" s="63"/>
      <c r="DK34" s="22" t="str">
        <f t="shared" si="182"/>
        <v xml:space="preserve"> </v>
      </c>
      <c r="DL34" s="21"/>
      <c r="DM34" s="21"/>
      <c r="DN34" s="63"/>
      <c r="DO34" s="22" t="str">
        <f t="shared" si="155"/>
        <v xml:space="preserve"> </v>
      </c>
      <c r="DP34" s="51" t="str">
        <f t="shared" si="183"/>
        <v xml:space="preserve"> </v>
      </c>
      <c r="DQ34" s="21">
        <v>287656.46999999997</v>
      </c>
      <c r="DR34" s="21">
        <v>69638.3</v>
      </c>
      <c r="DS34" s="63"/>
      <c r="DT34" s="22">
        <f t="shared" si="455"/>
        <v>0.24208841886991109</v>
      </c>
      <c r="DU34" s="22" t="str">
        <f t="shared" si="456"/>
        <v xml:space="preserve"> </v>
      </c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</row>
    <row r="35" spans="1:144" s="26" customFormat="1" ht="15.75" customHeight="1" outlineLevel="1" x14ac:dyDescent="0.25">
      <c r="A35" s="13">
        <v>25</v>
      </c>
      <c r="B35" s="8" t="s">
        <v>8</v>
      </c>
      <c r="C35" s="21">
        <f>H35+AQ35</f>
        <v>24721240</v>
      </c>
      <c r="D35" s="21">
        <f>I35+AR35</f>
        <v>13494308.890000001</v>
      </c>
      <c r="E35" s="21">
        <v>11100533.93</v>
      </c>
      <c r="F35" s="22">
        <f>IF(D35&lt;=0," ",IF(D35/C35*100&gt;200,"СВ.200",D35/C35))</f>
        <v>0.54585890068621157</v>
      </c>
      <c r="G35" s="22">
        <f t="shared" si="92"/>
        <v>1.2156450288873628</v>
      </c>
      <c r="H35" s="21">
        <f t="shared" si="457"/>
        <v>23486000</v>
      </c>
      <c r="I35" s="21">
        <f>N35+S35+X35+AC35+AH35+AM35</f>
        <v>11223680.17</v>
      </c>
      <c r="J35" s="19">
        <v>10206485.690000001</v>
      </c>
      <c r="K35" s="22">
        <f>IF(I35&lt;=0," ",IF(I35/H35*100&gt;200,"СВ.200",I35/H35))</f>
        <v>0.47788811078940646</v>
      </c>
      <c r="L35" s="22">
        <f>IF(J35=0," ",IF(I35/J35*100&gt;200,"св.200",I35/J35))</f>
        <v>1.0996615790091799</v>
      </c>
      <c r="M35" s="21">
        <v>9886000</v>
      </c>
      <c r="N35" s="21">
        <v>5677285.7699999996</v>
      </c>
      <c r="O35" s="63">
        <v>4430646.2</v>
      </c>
      <c r="P35" s="22">
        <f t="shared" si="97"/>
        <v>0.57427531559781508</v>
      </c>
      <c r="Q35" s="22">
        <f t="shared" si="159"/>
        <v>1.281367438004867</v>
      </c>
      <c r="R35" s="21"/>
      <c r="S35" s="21"/>
      <c r="T35" s="63"/>
      <c r="U35" s="22" t="str">
        <f t="shared" si="100"/>
        <v xml:space="preserve"> </v>
      </c>
      <c r="V35" s="22" t="str">
        <f t="shared" si="448"/>
        <v xml:space="preserve"> </v>
      </c>
      <c r="W35" s="21"/>
      <c r="X35" s="21">
        <v>3366.6</v>
      </c>
      <c r="Y35" s="63">
        <v>-1776.34</v>
      </c>
      <c r="Z35" s="22" t="str">
        <f t="shared" si="458"/>
        <v xml:space="preserve"> </v>
      </c>
      <c r="AA35" s="22">
        <f t="shared" si="459"/>
        <v>-1.8952452796198926</v>
      </c>
      <c r="AB35" s="21">
        <v>2300000</v>
      </c>
      <c r="AC35" s="21">
        <v>253087.98</v>
      </c>
      <c r="AD35" s="63">
        <v>62896.73</v>
      </c>
      <c r="AE35" s="22">
        <f t="shared" si="106"/>
        <v>0.11003825217391305</v>
      </c>
      <c r="AF35" s="22" t="str">
        <f t="shared" si="162"/>
        <v>св.200</v>
      </c>
      <c r="AG35" s="21">
        <v>11300000</v>
      </c>
      <c r="AH35" s="21">
        <v>5289939.82</v>
      </c>
      <c r="AI35" s="63">
        <v>5714719.0999999996</v>
      </c>
      <c r="AJ35" s="22">
        <f t="shared" si="109"/>
        <v>0.46813626725663721</v>
      </c>
      <c r="AK35" s="22">
        <f t="shared" si="163"/>
        <v>0.92566926342888856</v>
      </c>
      <c r="AL35" s="21"/>
      <c r="AM35" s="21"/>
      <c r="AN35" s="63"/>
      <c r="AO35" s="22" t="str">
        <f t="shared" si="450"/>
        <v xml:space="preserve"> </v>
      </c>
      <c r="AP35" s="22" t="str">
        <f t="shared" si="451"/>
        <v xml:space="preserve"> </v>
      </c>
      <c r="AQ35" s="21">
        <f t="shared" si="460"/>
        <v>1235240</v>
      </c>
      <c r="AR35" s="21">
        <f>AW35+BB35+BG35+BL35+BQ35+BV35+CA35+CF35+++++CU35+CZ35+DE35+DI35+DM35+DR35</f>
        <v>2270628.7199999997</v>
      </c>
      <c r="AS35" s="36">
        <v>894048.24</v>
      </c>
      <c r="AT35" s="22">
        <f>IF(AR35&lt;=0," ",IF(AQ35&lt;=0," ",IF(AR35/AQ35*100&gt;200,"СВ.200",AR35/AQ35)))</f>
        <v>1.8382085424694794</v>
      </c>
      <c r="AU35" s="22" t="str">
        <f>IF(AS35=0," ",IF(AR35/AS35*100&gt;200,"св.200",AR35/AS35))</f>
        <v>св.200</v>
      </c>
      <c r="AV35" s="21"/>
      <c r="AW35" s="21"/>
      <c r="AX35" s="63"/>
      <c r="AY35" s="22" t="str">
        <f t="shared" si="116"/>
        <v xml:space="preserve"> </v>
      </c>
      <c r="AZ35" s="22" t="str">
        <f t="shared" si="165"/>
        <v xml:space="preserve"> </v>
      </c>
      <c r="BA35" s="21">
        <v>2600</v>
      </c>
      <c r="BB35" s="21">
        <v>1606.94</v>
      </c>
      <c r="BC35" s="63">
        <v>2674.38</v>
      </c>
      <c r="BD35" s="22">
        <f t="shared" si="166"/>
        <v>0.61805384615384618</v>
      </c>
      <c r="BE35" s="22">
        <f t="shared" si="167"/>
        <v>0.60086449943538311</v>
      </c>
      <c r="BF35" s="21"/>
      <c r="BG35" s="21"/>
      <c r="BH35" s="63"/>
      <c r="BI35" s="22" t="str">
        <f t="shared" si="168"/>
        <v xml:space="preserve"> </v>
      </c>
      <c r="BJ35" s="22" t="str">
        <f t="shared" si="169"/>
        <v xml:space="preserve"> </v>
      </c>
      <c r="BK35" s="21"/>
      <c r="BL35" s="21">
        <v>2901.6</v>
      </c>
      <c r="BM35" s="63">
        <v>2901.6</v>
      </c>
      <c r="BN35" s="22" t="str">
        <f t="shared" si="127"/>
        <v xml:space="preserve"> </v>
      </c>
      <c r="BO35" s="22">
        <f t="shared" si="170"/>
        <v>1</v>
      </c>
      <c r="BP35" s="21">
        <v>915000</v>
      </c>
      <c r="BQ35" s="21">
        <v>505874.59</v>
      </c>
      <c r="BR35" s="63">
        <v>684965.51</v>
      </c>
      <c r="BS35" s="22">
        <f t="shared" si="130"/>
        <v>0.55286840437158469</v>
      </c>
      <c r="BT35" s="22">
        <f t="shared" si="252"/>
        <v>0.73854023686535697</v>
      </c>
      <c r="BU35" s="21">
        <v>200000</v>
      </c>
      <c r="BV35" s="21">
        <v>183345.59</v>
      </c>
      <c r="BW35" s="63">
        <v>136520.54</v>
      </c>
      <c r="BX35" s="22">
        <f t="shared" si="134"/>
        <v>0.91672794999999996</v>
      </c>
      <c r="BY35" s="22">
        <f t="shared" si="452"/>
        <v>1.342989047655393</v>
      </c>
      <c r="BZ35" s="21"/>
      <c r="CA35" s="21">
        <v>1173000</v>
      </c>
      <c r="CB35" s="63"/>
      <c r="CC35" s="22" t="str">
        <f t="shared" si="294"/>
        <v xml:space="preserve"> </v>
      </c>
      <c r="CD35" s="22" t="str">
        <f t="shared" si="172"/>
        <v xml:space="preserve"> </v>
      </c>
      <c r="CE35" s="21">
        <f t="shared" si="461"/>
        <v>0</v>
      </c>
      <c r="CF35" s="21">
        <f t="shared" si="462"/>
        <v>403900</v>
      </c>
      <c r="CG35" s="21">
        <v>0</v>
      </c>
      <c r="CH35" s="28" t="str">
        <f t="shared" si="173"/>
        <v xml:space="preserve"> </v>
      </c>
      <c r="CI35" s="22" t="str">
        <f t="shared" si="191"/>
        <v xml:space="preserve"> </v>
      </c>
      <c r="CJ35" s="21"/>
      <c r="CK35" s="21"/>
      <c r="CL35" s="63"/>
      <c r="CM35" s="22" t="str">
        <f t="shared" si="174"/>
        <v xml:space="preserve"> </v>
      </c>
      <c r="CN35" s="22" t="str">
        <f t="shared" si="175"/>
        <v xml:space="preserve"> </v>
      </c>
      <c r="CO35" s="21"/>
      <c r="CP35" s="21">
        <v>403900</v>
      </c>
      <c r="CQ35" s="63"/>
      <c r="CR35" s="22" t="str">
        <f t="shared" si="176"/>
        <v xml:space="preserve"> </v>
      </c>
      <c r="CS35" s="22" t="str">
        <f t="shared" si="177"/>
        <v xml:space="preserve"> </v>
      </c>
      <c r="CT35" s="21"/>
      <c r="CU35" s="21"/>
      <c r="CV35" s="63"/>
      <c r="CW35" s="22" t="str">
        <f t="shared" si="178"/>
        <v xml:space="preserve"> </v>
      </c>
      <c r="CX35" s="22" t="str">
        <f t="shared" si="179"/>
        <v xml:space="preserve"> </v>
      </c>
      <c r="CY35" s="21"/>
      <c r="CZ35" s="21"/>
      <c r="DA35" s="63"/>
      <c r="DB35" s="22" t="str">
        <f t="shared" si="148"/>
        <v xml:space="preserve"> </v>
      </c>
      <c r="DC35" s="22" t="str">
        <f t="shared" si="180"/>
        <v xml:space="preserve"> </v>
      </c>
      <c r="DD35" s="21"/>
      <c r="DE35" s="21"/>
      <c r="DF35" s="63">
        <v>66986.210000000006</v>
      </c>
      <c r="DG35" s="22" t="str">
        <f t="shared" si="151"/>
        <v xml:space="preserve"> </v>
      </c>
      <c r="DH35" s="22">
        <f t="shared" si="181"/>
        <v>0</v>
      </c>
      <c r="DI35" s="21"/>
      <c r="DJ35" s="63"/>
      <c r="DK35" s="22" t="str">
        <f t="shared" si="182"/>
        <v xml:space="preserve"> </v>
      </c>
      <c r="DL35" s="21"/>
      <c r="DM35" s="21"/>
      <c r="DN35" s="63"/>
      <c r="DO35" s="22" t="str">
        <f t="shared" si="155"/>
        <v xml:space="preserve"> </v>
      </c>
      <c r="DP35" s="51" t="str">
        <f t="shared" si="183"/>
        <v xml:space="preserve"> </v>
      </c>
      <c r="DQ35" s="21">
        <v>117640</v>
      </c>
      <c r="DR35" s="21"/>
      <c r="DS35" s="63"/>
      <c r="DT35" s="22" t="str">
        <f t="shared" si="455"/>
        <v xml:space="preserve"> </v>
      </c>
      <c r="DU35" s="22" t="str">
        <f t="shared" si="456"/>
        <v xml:space="preserve"> </v>
      </c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</row>
    <row r="36" spans="1:144" s="26" customFormat="1" ht="15.75" customHeight="1" outlineLevel="1" x14ac:dyDescent="0.25">
      <c r="A36" s="13">
        <v>26</v>
      </c>
      <c r="B36" s="8" t="s">
        <v>88</v>
      </c>
      <c r="C36" s="21">
        <f>H36+AQ36</f>
        <v>3348899.7</v>
      </c>
      <c r="D36" s="21">
        <f>I36+AR36</f>
        <v>941383.39000000013</v>
      </c>
      <c r="E36" s="21">
        <v>1115196.17</v>
      </c>
      <c r="F36" s="22">
        <f>IF(D36&lt;=0," ",IF(D36/C36*100&gt;200,"СВ.200",D36/C36))</f>
        <v>0.28110229458350161</v>
      </c>
      <c r="G36" s="22">
        <f t="shared" si="92"/>
        <v>0.84414151996235798</v>
      </c>
      <c r="H36" s="21">
        <f t="shared" si="457"/>
        <v>3126900</v>
      </c>
      <c r="I36" s="21">
        <f>N36+S36+X36+AC36+AH36+AM36</f>
        <v>761641.82000000007</v>
      </c>
      <c r="J36" s="19">
        <v>814455.87</v>
      </c>
      <c r="K36" s="22">
        <f>IF(I36&lt;=0," ",IF(I36/H36*100&gt;200,"СВ.200",I36/H36))</f>
        <v>0.24357728740925519</v>
      </c>
      <c r="L36" s="22">
        <f>IF(J36=0," ",IF(I36/J36*100&gt;200,"св.200",I36/J36))</f>
        <v>0.93515419073595729</v>
      </c>
      <c r="M36" s="21">
        <v>211900</v>
      </c>
      <c r="N36" s="21">
        <v>116597.69</v>
      </c>
      <c r="O36" s="63">
        <v>70074.83</v>
      </c>
      <c r="P36" s="22">
        <f t="shared" si="97"/>
        <v>0.55024865502595566</v>
      </c>
      <c r="Q36" s="22">
        <f t="shared" si="159"/>
        <v>1.6639025738628264</v>
      </c>
      <c r="R36" s="21"/>
      <c r="S36" s="21"/>
      <c r="T36" s="63"/>
      <c r="U36" s="22" t="str">
        <f t="shared" si="100"/>
        <v xml:space="preserve"> </v>
      </c>
      <c r="V36" s="22" t="str">
        <f t="shared" si="448"/>
        <v xml:space="preserve"> </v>
      </c>
      <c r="W36" s="21">
        <v>15000</v>
      </c>
      <c r="X36" s="21">
        <v>4570.5</v>
      </c>
      <c r="Y36" s="63">
        <v>12552.13</v>
      </c>
      <c r="Z36" s="22">
        <f t="shared" si="458"/>
        <v>0.30470000000000003</v>
      </c>
      <c r="AA36" s="22">
        <f t="shared" si="459"/>
        <v>0.36412146783055943</v>
      </c>
      <c r="AB36" s="21">
        <v>300000</v>
      </c>
      <c r="AC36" s="21">
        <v>93202.01</v>
      </c>
      <c r="AD36" s="63">
        <v>2795.34</v>
      </c>
      <c r="AE36" s="22">
        <f t="shared" si="106"/>
        <v>0.31067336666666667</v>
      </c>
      <c r="AF36" s="22" t="str">
        <f>IF(AC36&lt;=0," ",IF(AC36/AD36*100&gt;200,"св.200",AC36/AD36))</f>
        <v>св.200</v>
      </c>
      <c r="AG36" s="21">
        <v>2600000</v>
      </c>
      <c r="AH36" s="21">
        <v>547271.62</v>
      </c>
      <c r="AI36" s="63">
        <v>729033.57</v>
      </c>
      <c r="AJ36" s="22">
        <f t="shared" si="109"/>
        <v>0.21048908461538463</v>
      </c>
      <c r="AK36" s="22">
        <f t="shared" si="163"/>
        <v>0.75068095972590132</v>
      </c>
      <c r="AL36" s="21"/>
      <c r="AM36" s="21"/>
      <c r="AN36" s="63"/>
      <c r="AO36" s="22" t="str">
        <f t="shared" si="450"/>
        <v xml:space="preserve"> </v>
      </c>
      <c r="AP36" s="22" t="str">
        <f t="shared" si="451"/>
        <v xml:space="preserve"> </v>
      </c>
      <c r="AQ36" s="21">
        <f t="shared" si="460"/>
        <v>221999.7</v>
      </c>
      <c r="AR36" s="21">
        <f>AW36+BB36+BG36+BL36+BQ36+BV36+CA36+CF36+++++CU36+CZ36+DE36+DI36+DM36+DR36</f>
        <v>179741.57</v>
      </c>
      <c r="AS36" s="36">
        <v>300740.3</v>
      </c>
      <c r="AT36" s="22">
        <f>IF(AR36&lt;=0," ",IF(AQ36&lt;=0," ",IF(AR36/AQ36*100&gt;200,"СВ.200",AR36/AQ36)))</f>
        <v>0.80964780583036822</v>
      </c>
      <c r="AU36" s="22">
        <f>IF(AS36=0," ",IF(AR36/AS36*100&gt;200,"св.200",AR36/AS36))</f>
        <v>0.59766373179783361</v>
      </c>
      <c r="AV36" s="21"/>
      <c r="AW36" s="21"/>
      <c r="AX36" s="63"/>
      <c r="AY36" s="22" t="str">
        <f t="shared" si="116"/>
        <v xml:space="preserve"> </v>
      </c>
      <c r="AZ36" s="22" t="str">
        <f t="shared" si="165"/>
        <v xml:space="preserve"> </v>
      </c>
      <c r="BA36" s="21"/>
      <c r="BB36" s="21"/>
      <c r="BC36" s="63"/>
      <c r="BD36" s="22" t="str">
        <f t="shared" ref="BD36:BD40" si="463">IF(BB36&lt;=0," ",IF(BA36&lt;=0," ",IF(BB36/BA36*100&gt;200,"СВ.200",BB36/BA36)))</f>
        <v xml:space="preserve"> </v>
      </c>
      <c r="BE36" s="22" t="str">
        <f t="shared" ref="BE36:BE40" si="464">IF(BC36=0," ",IF(BB36/BC36*100&gt;200,"св.200",BB36/BC36))</f>
        <v xml:space="preserve"> </v>
      </c>
      <c r="BF36" s="21"/>
      <c r="BG36" s="21"/>
      <c r="BH36" s="63"/>
      <c r="BI36" s="22" t="str">
        <f t="shared" si="168"/>
        <v xml:space="preserve"> </v>
      </c>
      <c r="BJ36" s="22" t="str">
        <f t="shared" si="169"/>
        <v xml:space="preserve"> </v>
      </c>
      <c r="BK36" s="21"/>
      <c r="BL36" s="21"/>
      <c r="BM36" s="63"/>
      <c r="BN36" s="22" t="str">
        <f t="shared" si="127"/>
        <v xml:space="preserve"> </v>
      </c>
      <c r="BO36" s="22" t="str">
        <f t="shared" si="170"/>
        <v xml:space="preserve"> </v>
      </c>
      <c r="BP36" s="21">
        <v>90000</v>
      </c>
      <c r="BQ36" s="21">
        <v>83388.320000000007</v>
      </c>
      <c r="BR36" s="63">
        <v>104899.4</v>
      </c>
      <c r="BS36" s="22">
        <f t="shared" si="130"/>
        <v>0.92653688888888897</v>
      </c>
      <c r="BT36" s="22">
        <f t="shared" si="252"/>
        <v>0.79493610068313081</v>
      </c>
      <c r="BU36" s="21">
        <v>90000</v>
      </c>
      <c r="BV36" s="21">
        <v>54353.55</v>
      </c>
      <c r="BW36" s="63">
        <v>63841.120000000003</v>
      </c>
      <c r="BX36" s="22">
        <f t="shared" si="134"/>
        <v>0.6039283333333334</v>
      </c>
      <c r="BY36" s="22">
        <f t="shared" si="452"/>
        <v>0.85138778893603373</v>
      </c>
      <c r="BZ36" s="21"/>
      <c r="CA36" s="21"/>
      <c r="CB36" s="63"/>
      <c r="CC36" s="22" t="str">
        <f t="shared" si="294"/>
        <v xml:space="preserve"> </v>
      </c>
      <c r="CD36" s="22" t="str">
        <f t="shared" si="172"/>
        <v xml:space="preserve"> </v>
      </c>
      <c r="CE36" s="21">
        <f t="shared" si="461"/>
        <v>0</v>
      </c>
      <c r="CF36" s="21">
        <f t="shared" si="462"/>
        <v>0</v>
      </c>
      <c r="CG36" s="21">
        <v>0</v>
      </c>
      <c r="CH36" s="28" t="str">
        <f t="shared" si="173"/>
        <v xml:space="preserve"> </v>
      </c>
      <c r="CI36" s="22" t="str">
        <f t="shared" si="191"/>
        <v xml:space="preserve"> </v>
      </c>
      <c r="CJ36" s="21"/>
      <c r="CK36" s="21"/>
      <c r="CL36" s="63"/>
      <c r="CM36" s="22" t="str">
        <f t="shared" si="174"/>
        <v xml:space="preserve"> </v>
      </c>
      <c r="CN36" s="22" t="str">
        <f t="shared" si="175"/>
        <v xml:space="preserve"> </v>
      </c>
      <c r="CO36" s="21"/>
      <c r="CP36" s="21"/>
      <c r="CQ36" s="63"/>
      <c r="CR36" s="22" t="str">
        <f t="shared" si="176"/>
        <v xml:space="preserve"> </v>
      </c>
      <c r="CS36" s="22" t="str">
        <f t="shared" si="177"/>
        <v xml:space="preserve"> </v>
      </c>
      <c r="CT36" s="21"/>
      <c r="CU36" s="21"/>
      <c r="CV36" s="63"/>
      <c r="CW36" s="22" t="str">
        <f t="shared" si="178"/>
        <v xml:space="preserve"> </v>
      </c>
      <c r="CX36" s="22" t="str">
        <f t="shared" si="179"/>
        <v xml:space="preserve"> </v>
      </c>
      <c r="CY36" s="21"/>
      <c r="CZ36" s="21"/>
      <c r="DA36" s="63"/>
      <c r="DB36" s="22" t="str">
        <f t="shared" si="148"/>
        <v xml:space="preserve"> </v>
      </c>
      <c r="DC36" s="22" t="str">
        <f t="shared" si="180"/>
        <v xml:space="preserve"> </v>
      </c>
      <c r="DD36" s="21"/>
      <c r="DE36" s="21"/>
      <c r="DF36" s="63"/>
      <c r="DG36" s="22" t="str">
        <f t="shared" si="151"/>
        <v xml:space="preserve"> </v>
      </c>
      <c r="DH36" s="22" t="str">
        <f t="shared" si="181"/>
        <v xml:space="preserve"> </v>
      </c>
      <c r="DI36" s="21"/>
      <c r="DJ36" s="63"/>
      <c r="DK36" s="22" t="str">
        <f t="shared" si="182"/>
        <v xml:space="preserve"> </v>
      </c>
      <c r="DL36" s="21"/>
      <c r="DM36" s="21"/>
      <c r="DN36" s="63"/>
      <c r="DO36" s="22" t="str">
        <f t="shared" si="155"/>
        <v xml:space="preserve"> </v>
      </c>
      <c r="DP36" s="51" t="str">
        <f t="shared" si="183"/>
        <v xml:space="preserve"> </v>
      </c>
      <c r="DQ36" s="21">
        <v>41999.7</v>
      </c>
      <c r="DR36" s="21">
        <v>41999.7</v>
      </c>
      <c r="DS36" s="63">
        <v>131999.78</v>
      </c>
      <c r="DT36" s="22">
        <f t="shared" si="455"/>
        <v>1</v>
      </c>
      <c r="DU36" s="22">
        <f t="shared" si="456"/>
        <v>0.31818007575467172</v>
      </c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</row>
    <row r="37" spans="1:144" s="26" customFormat="1" ht="15.75" customHeight="1" outlineLevel="1" x14ac:dyDescent="0.25">
      <c r="A37" s="13">
        <v>27</v>
      </c>
      <c r="B37" s="8" t="s">
        <v>3</v>
      </c>
      <c r="C37" s="21">
        <f>H37+AQ37</f>
        <v>36684898.68</v>
      </c>
      <c r="D37" s="21">
        <f>I37+AR37</f>
        <v>14472697.890000001</v>
      </c>
      <c r="E37" s="21">
        <v>12362735.050000001</v>
      </c>
      <c r="F37" s="22">
        <f>IF(D37&lt;=0," ",IF(D37/C37*100&gt;200,"СВ.200",D37/C37))</f>
        <v>0.39451377571584451</v>
      </c>
      <c r="G37" s="22">
        <f t="shared" si="92"/>
        <v>1.1706712011109548</v>
      </c>
      <c r="H37" s="21">
        <f t="shared" si="457"/>
        <v>34889000</v>
      </c>
      <c r="I37" s="21">
        <f>N37+S37+X37+AC37+AH37+AM37</f>
        <v>13730009.710000001</v>
      </c>
      <c r="J37" s="19">
        <v>11492810.84</v>
      </c>
      <c r="K37" s="22">
        <f>IF(I37&lt;=0," ",IF(I37/H37*100&gt;200,"СВ.200",I37/H37))</f>
        <v>0.39353405686606097</v>
      </c>
      <c r="L37" s="22">
        <f>IF(J37=0," ",IF(I37/J37*100&gt;200,"св.200",I37/J37))</f>
        <v>1.1946607232247808</v>
      </c>
      <c r="M37" s="21">
        <v>11179000</v>
      </c>
      <c r="N37" s="21">
        <v>6455401</v>
      </c>
      <c r="O37" s="63">
        <v>5228878.83</v>
      </c>
      <c r="P37" s="22">
        <f t="shared" si="97"/>
        <v>0.57745782270328294</v>
      </c>
      <c r="Q37" s="22">
        <f t="shared" si="159"/>
        <v>1.2345669520898039</v>
      </c>
      <c r="R37" s="21"/>
      <c r="S37" s="21"/>
      <c r="T37" s="63"/>
      <c r="U37" s="22" t="str">
        <f t="shared" si="100"/>
        <v xml:space="preserve"> </v>
      </c>
      <c r="V37" s="22" t="str">
        <f t="shared" si="448"/>
        <v xml:space="preserve"> </v>
      </c>
      <c r="W37" s="21"/>
      <c r="X37" s="21"/>
      <c r="Y37" s="63"/>
      <c r="Z37" s="22" t="str">
        <f t="shared" si="103"/>
        <v xml:space="preserve"> </v>
      </c>
      <c r="AA37" s="22" t="str">
        <f t="shared" si="449"/>
        <v xml:space="preserve"> </v>
      </c>
      <c r="AB37" s="21">
        <v>2200000</v>
      </c>
      <c r="AC37" s="21">
        <v>101712.57</v>
      </c>
      <c r="AD37" s="63">
        <v>239836.74</v>
      </c>
      <c r="AE37" s="22">
        <f t="shared" si="106"/>
        <v>4.6232986363636368E-2</v>
      </c>
      <c r="AF37" s="22">
        <f t="shared" si="162"/>
        <v>0.42409086280942615</v>
      </c>
      <c r="AG37" s="21">
        <v>21500000</v>
      </c>
      <c r="AH37" s="21">
        <v>7171296.1399999997</v>
      </c>
      <c r="AI37" s="63">
        <v>6021195.2699999996</v>
      </c>
      <c r="AJ37" s="22">
        <f t="shared" si="109"/>
        <v>0.3335486576744186</v>
      </c>
      <c r="AK37" s="22">
        <f t="shared" si="163"/>
        <v>1.1910087313942901</v>
      </c>
      <c r="AL37" s="21">
        <v>10000</v>
      </c>
      <c r="AM37" s="21">
        <v>1600</v>
      </c>
      <c r="AN37" s="63">
        <v>2900</v>
      </c>
      <c r="AO37" s="22">
        <f t="shared" si="313"/>
        <v>0.16</v>
      </c>
      <c r="AP37" s="22">
        <f t="shared" si="164"/>
        <v>0.55172413793103448</v>
      </c>
      <c r="AQ37" s="21">
        <f t="shared" si="460"/>
        <v>1795898.68</v>
      </c>
      <c r="AR37" s="21">
        <f>AW37+BB37+BG37+BL37+BQ37+BV37+CA37+CF37+++++CU37+CZ37+DE37+DI37+DM37+DR37</f>
        <v>742688.18</v>
      </c>
      <c r="AS37" s="36">
        <v>869924.21</v>
      </c>
      <c r="AT37" s="22">
        <f>IF(AR37&lt;=0," ",IF(AQ37&lt;=0," ",IF(AR37/AQ37*100&gt;200,"СВ.200",AR37/AQ37)))</f>
        <v>0.41354681545843114</v>
      </c>
      <c r="AU37" s="22">
        <f>IF(AS37=0," ",IF(AR37/AS37*100&gt;200,"св.200",AR37/AS37))</f>
        <v>0.85373894813204487</v>
      </c>
      <c r="AV37" s="21"/>
      <c r="AW37" s="21"/>
      <c r="AX37" s="63"/>
      <c r="AY37" s="22" t="str">
        <f t="shared" si="116"/>
        <v xml:space="preserve"> </v>
      </c>
      <c r="AZ37" s="22" t="str">
        <f t="shared" si="165"/>
        <v xml:space="preserve"> </v>
      </c>
      <c r="BA37" s="21">
        <v>217160</v>
      </c>
      <c r="BB37" s="21"/>
      <c r="BC37" s="63">
        <v>84550</v>
      </c>
      <c r="BD37" s="22" t="str">
        <f t="shared" si="463"/>
        <v xml:space="preserve"> </v>
      </c>
      <c r="BE37" s="22">
        <f t="shared" si="464"/>
        <v>0</v>
      </c>
      <c r="BF37" s="21"/>
      <c r="BG37" s="21">
        <v>8717.4</v>
      </c>
      <c r="BH37" s="63">
        <v>16833.599999999999</v>
      </c>
      <c r="BI37" s="22" t="str">
        <f t="shared" si="168"/>
        <v xml:space="preserve"> </v>
      </c>
      <c r="BJ37" s="22">
        <f t="shared" ref="BJ37:BJ38" si="465">IF(BH37=0," ",IF(BG37/BH37*100&gt;200,"св.200",BG37/BH37))</f>
        <v>0.5178571428571429</v>
      </c>
      <c r="BK37" s="21">
        <v>132900</v>
      </c>
      <c r="BL37" s="21">
        <v>64003.4</v>
      </c>
      <c r="BM37" s="63">
        <v>41295</v>
      </c>
      <c r="BN37" s="22">
        <f t="shared" si="127"/>
        <v>0.48159066967644848</v>
      </c>
      <c r="BO37" s="22">
        <f t="shared" si="170"/>
        <v>1.5499067683738952</v>
      </c>
      <c r="BP37" s="21">
        <v>1200000</v>
      </c>
      <c r="BQ37" s="21">
        <v>596695.43000000005</v>
      </c>
      <c r="BR37" s="63">
        <v>626134.92000000004</v>
      </c>
      <c r="BS37" s="22">
        <f t="shared" si="130"/>
        <v>0.49724619166666673</v>
      </c>
      <c r="BT37" s="22">
        <f t="shared" si="252"/>
        <v>0.9529821943168415</v>
      </c>
      <c r="BU37" s="21"/>
      <c r="BV37" s="21"/>
      <c r="BW37" s="63"/>
      <c r="BX37" s="22" t="str">
        <f t="shared" si="134"/>
        <v xml:space="preserve"> </v>
      </c>
      <c r="BY37" s="22" t="str">
        <f t="shared" si="452"/>
        <v xml:space="preserve"> </v>
      </c>
      <c r="BZ37" s="21"/>
      <c r="CA37" s="21"/>
      <c r="CB37" s="63"/>
      <c r="CC37" s="22" t="str">
        <f t="shared" si="294"/>
        <v xml:space="preserve"> </v>
      </c>
      <c r="CD37" s="22" t="str">
        <f t="shared" si="172"/>
        <v xml:space="preserve"> </v>
      </c>
      <c r="CE37" s="21">
        <f t="shared" si="461"/>
        <v>0</v>
      </c>
      <c r="CF37" s="21">
        <f t="shared" si="462"/>
        <v>0</v>
      </c>
      <c r="CG37" s="21">
        <v>0</v>
      </c>
      <c r="CH37" s="28" t="str">
        <f t="shared" si="173"/>
        <v xml:space="preserve"> </v>
      </c>
      <c r="CI37" s="22" t="str">
        <f t="shared" si="191"/>
        <v xml:space="preserve"> </v>
      </c>
      <c r="CJ37" s="21"/>
      <c r="CK37" s="21"/>
      <c r="CL37" s="63"/>
      <c r="CM37" s="22" t="str">
        <f t="shared" si="174"/>
        <v xml:space="preserve"> </v>
      </c>
      <c r="CN37" s="22" t="str">
        <f t="shared" si="175"/>
        <v xml:space="preserve"> </v>
      </c>
      <c r="CO37" s="21"/>
      <c r="CP37" s="21"/>
      <c r="CQ37" s="63"/>
      <c r="CR37" s="22" t="str">
        <f t="shared" si="176"/>
        <v xml:space="preserve"> </v>
      </c>
      <c r="CS37" s="22" t="str">
        <f t="shared" si="177"/>
        <v xml:space="preserve"> </v>
      </c>
      <c r="CT37" s="21"/>
      <c r="CU37" s="21"/>
      <c r="CV37" s="63"/>
      <c r="CW37" s="22" t="str">
        <f t="shared" si="178"/>
        <v xml:space="preserve"> </v>
      </c>
      <c r="CX37" s="22" t="str">
        <f t="shared" si="179"/>
        <v xml:space="preserve"> </v>
      </c>
      <c r="CY37" s="21"/>
      <c r="CZ37" s="21"/>
      <c r="DA37" s="63"/>
      <c r="DB37" s="22" t="str">
        <f t="shared" si="148"/>
        <v xml:space="preserve"> </v>
      </c>
      <c r="DC37" s="22" t="str">
        <f t="shared" si="180"/>
        <v xml:space="preserve"> </v>
      </c>
      <c r="DD37" s="21"/>
      <c r="DE37" s="21"/>
      <c r="DF37" s="63"/>
      <c r="DG37" s="22" t="str">
        <f t="shared" si="151"/>
        <v xml:space="preserve"> </v>
      </c>
      <c r="DH37" s="22" t="str">
        <f t="shared" si="181"/>
        <v xml:space="preserve"> </v>
      </c>
      <c r="DI37" s="21"/>
      <c r="DJ37" s="63"/>
      <c r="DK37" s="22" t="str">
        <f t="shared" si="182"/>
        <v xml:space="preserve"> </v>
      </c>
      <c r="DL37" s="21"/>
      <c r="DM37" s="21"/>
      <c r="DN37" s="63"/>
      <c r="DO37" s="22" t="str">
        <f t="shared" si="155"/>
        <v xml:space="preserve"> </v>
      </c>
      <c r="DP37" s="51" t="str">
        <f t="shared" si="183"/>
        <v xml:space="preserve"> </v>
      </c>
      <c r="DQ37" s="21">
        <v>245838.68</v>
      </c>
      <c r="DR37" s="21">
        <v>73271.95</v>
      </c>
      <c r="DS37" s="63">
        <v>101097.47</v>
      </c>
      <c r="DT37" s="22">
        <f t="shared" si="455"/>
        <v>0.29804890751935376</v>
      </c>
      <c r="DU37" s="22">
        <f t="shared" si="456"/>
        <v>0.72476541697828833</v>
      </c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</row>
    <row r="38" spans="1:144" s="26" customFormat="1" ht="15.75" customHeight="1" outlineLevel="1" x14ac:dyDescent="0.25">
      <c r="A38" s="13">
        <v>28</v>
      </c>
      <c r="B38" s="8" t="s">
        <v>46</v>
      </c>
      <c r="C38" s="21">
        <f>H38+AQ38</f>
        <v>1728210.06</v>
      </c>
      <c r="D38" s="21">
        <f>I38+AR38</f>
        <v>1715544.98</v>
      </c>
      <c r="E38" s="21">
        <v>583144.11</v>
      </c>
      <c r="F38" s="22">
        <f>IF(D38&lt;=0," ",IF(D38/C38*100&gt;200,"СВ.200",D38/C38))</f>
        <v>0.99267156215952124</v>
      </c>
      <c r="G38" s="22" t="str">
        <f t="shared" ref="G38:G69" si="466">IF(E38=0," ",IF(D38/E38*100&gt;200,"св.200",D38/E38))</f>
        <v>св.200</v>
      </c>
      <c r="H38" s="21">
        <f t="shared" si="457"/>
        <v>1464200</v>
      </c>
      <c r="I38" s="21">
        <f>N38+S38+X38+AC38+AH38+AM38</f>
        <v>1518552.88</v>
      </c>
      <c r="J38" s="19">
        <v>402240.92000000004</v>
      </c>
      <c r="K38" s="22">
        <f>IF(I38&lt;=0," ",IF(I38/H38*100&gt;200,"СВ.200",I38/H38))</f>
        <v>1.0371212129490506</v>
      </c>
      <c r="L38" s="22" t="str">
        <f>IF(J38=0," ",IF(I38/J38*100&gt;200,"св.200",I38/J38))</f>
        <v>св.200</v>
      </c>
      <c r="M38" s="21">
        <v>650200</v>
      </c>
      <c r="N38" s="21">
        <v>260408.57</v>
      </c>
      <c r="O38" s="63">
        <v>217600.63</v>
      </c>
      <c r="P38" s="22">
        <f t="shared" ref="P38:P64" si="467">IF(N38&lt;=0," ",IF(M38&lt;=0," ",IF(N38/M38*100&gt;200,"СВ.200",N38/M38)))</f>
        <v>0.40050533681944017</v>
      </c>
      <c r="Q38" s="22">
        <f t="shared" si="159"/>
        <v>1.1967270958728382</v>
      </c>
      <c r="R38" s="21"/>
      <c r="S38" s="21"/>
      <c r="T38" s="63"/>
      <c r="U38" s="22" t="str">
        <f t="shared" ref="U38:U64" si="468">IF(S38&lt;=0," ",IF(R38&lt;=0," ",IF(S38/R38*100&gt;200,"СВ.200",S38/R38)))</f>
        <v xml:space="preserve"> </v>
      </c>
      <c r="V38" s="22" t="str">
        <f t="shared" si="448"/>
        <v xml:space="preserve"> </v>
      </c>
      <c r="W38" s="21"/>
      <c r="X38" s="21"/>
      <c r="Y38" s="63"/>
      <c r="Z38" s="22" t="str">
        <f t="shared" ref="Z38:Z66" si="469">IF(X38&lt;=0," ",IF(W38&lt;=0," ",IF(X38/W38*100&gt;200,"СВ.200",X38/W38)))</f>
        <v xml:space="preserve"> </v>
      </c>
      <c r="AA38" s="22" t="str">
        <f t="shared" si="161"/>
        <v xml:space="preserve"> </v>
      </c>
      <c r="AB38" s="21">
        <v>110000</v>
      </c>
      <c r="AC38" s="21">
        <v>6873.83</v>
      </c>
      <c r="AD38" s="63">
        <v>3303.12</v>
      </c>
      <c r="AE38" s="22">
        <f t="shared" ref="AE38:AE64" si="470">IF(AC38&lt;=0," ",IF(AB38&lt;=0," ",IF(AC38/AB38*100&gt;200,"СВ.200",AC38/AB38)))</f>
        <v>6.2489363636363635E-2</v>
      </c>
      <c r="AF38" s="22" t="str">
        <f t="shared" si="162"/>
        <v>св.200</v>
      </c>
      <c r="AG38" s="21">
        <v>700000</v>
      </c>
      <c r="AH38" s="21">
        <v>1250670.48</v>
      </c>
      <c r="AI38" s="63">
        <v>177687.17</v>
      </c>
      <c r="AJ38" s="22">
        <f t="shared" ref="AJ38:AJ64" si="471">IF(AH38&lt;=0," ",IF(AG38&lt;=0," ",IF(AH38/AG38*100&gt;200,"СВ.200",AH38/AG38)))</f>
        <v>1.7866721142857143</v>
      </c>
      <c r="AK38" s="22" t="str">
        <f t="shared" si="163"/>
        <v>св.200</v>
      </c>
      <c r="AL38" s="21">
        <v>4000</v>
      </c>
      <c r="AM38" s="21">
        <v>600</v>
      </c>
      <c r="AN38" s="63">
        <v>3650</v>
      </c>
      <c r="AO38" s="22">
        <f t="shared" ref="AO38:AO41" si="472">IF(AM38&lt;=0," ",IF(AL38&lt;=0," ",IF(AM38/AL38*100&gt;200,"СВ.200",AM38/AL38)))</f>
        <v>0.15</v>
      </c>
      <c r="AP38" s="22">
        <f t="shared" ref="AP38:AP41" si="473">IF(AN38=0," ",IF(AM38/AN38*100&gt;200,"св.200",AM38/AN38))</f>
        <v>0.16438356164383561</v>
      </c>
      <c r="AQ38" s="21">
        <f t="shared" si="460"/>
        <v>264010.06</v>
      </c>
      <c r="AR38" s="21">
        <f>AW38+BB38+BG38+BL38+BQ38+BV38+CA38+CF38+++++CU38+CZ38+DE38+DI38+DM38+DR38</f>
        <v>196992.1</v>
      </c>
      <c r="AS38" s="36">
        <v>180903.19</v>
      </c>
      <c r="AT38" s="22">
        <f>IF(AR38&lt;=0," ",IF(AQ38&lt;=0," ",IF(AR38/AQ38*100&gt;200,"СВ.200",AR38/AQ38)))</f>
        <v>0.74615376398914501</v>
      </c>
      <c r="AU38" s="22">
        <f>IF(AS38=0," ",IF(AR38/AS38*100&gt;200,"св.200",AR38/AS38))</f>
        <v>1.0889365743080595</v>
      </c>
      <c r="AV38" s="21"/>
      <c r="AW38" s="21"/>
      <c r="AX38" s="63"/>
      <c r="AY38" s="22" t="str">
        <f t="shared" ref="AY38:AY64" si="474">IF(AW38&lt;=0," ",IF(AV38&lt;=0," ",IF(AW38/AV38*100&gt;200,"СВ.200",AW38/AV38)))</f>
        <v xml:space="preserve"> </v>
      </c>
      <c r="AZ38" s="22" t="str">
        <f t="shared" si="165"/>
        <v xml:space="preserve"> </v>
      </c>
      <c r="BA38" s="21"/>
      <c r="BB38" s="21"/>
      <c r="BC38" s="63"/>
      <c r="BD38" s="22" t="str">
        <f t="shared" si="463"/>
        <v xml:space="preserve"> </v>
      </c>
      <c r="BE38" s="22" t="str">
        <f t="shared" si="464"/>
        <v xml:space="preserve"> </v>
      </c>
      <c r="BF38" s="21"/>
      <c r="BG38" s="21"/>
      <c r="BH38" s="63"/>
      <c r="BI38" s="22" t="str">
        <f t="shared" si="168"/>
        <v xml:space="preserve"> </v>
      </c>
      <c r="BJ38" s="22" t="str">
        <f t="shared" si="465"/>
        <v xml:space="preserve"> </v>
      </c>
      <c r="BK38" s="21"/>
      <c r="BL38" s="21"/>
      <c r="BM38" s="63"/>
      <c r="BN38" s="22" t="str">
        <f t="shared" si="127"/>
        <v xml:space="preserve"> </v>
      </c>
      <c r="BO38" s="22" t="str">
        <f t="shared" si="170"/>
        <v xml:space="preserve"> </v>
      </c>
      <c r="BP38" s="21">
        <v>170000</v>
      </c>
      <c r="BQ38" s="21">
        <v>69146.5</v>
      </c>
      <c r="BR38" s="63">
        <v>71515.05</v>
      </c>
      <c r="BS38" s="22">
        <f t="shared" ref="BS38:BS69" si="475">IF(BQ38&lt;=0," ",IF(BP38&lt;=0," ",IF(BQ38/BP38*100&gt;200,"СВ.200",BQ38/BP38)))</f>
        <v>0.40674411764705881</v>
      </c>
      <c r="BT38" s="22">
        <f t="shared" si="252"/>
        <v>0.96688039790225966</v>
      </c>
      <c r="BU38" s="21"/>
      <c r="BV38" s="21">
        <v>26001.38</v>
      </c>
      <c r="BW38" s="63"/>
      <c r="BX38" s="22" t="str">
        <f t="shared" si="134"/>
        <v xml:space="preserve"> </v>
      </c>
      <c r="BY38" s="22"/>
      <c r="BZ38" s="21"/>
      <c r="CA38" s="21"/>
      <c r="CB38" s="63"/>
      <c r="CC38" s="22" t="str">
        <f t="shared" si="294"/>
        <v xml:space="preserve"> </v>
      </c>
      <c r="CD38" s="22" t="str">
        <f t="shared" si="172"/>
        <v xml:space="preserve"> </v>
      </c>
      <c r="CE38" s="21">
        <f t="shared" si="461"/>
        <v>0</v>
      </c>
      <c r="CF38" s="21">
        <f t="shared" si="462"/>
        <v>0</v>
      </c>
      <c r="CG38" s="21">
        <v>0</v>
      </c>
      <c r="CH38" s="28" t="str">
        <f t="shared" si="173"/>
        <v xml:space="preserve"> </v>
      </c>
      <c r="CI38" s="22" t="str">
        <f t="shared" si="191"/>
        <v xml:space="preserve"> </v>
      </c>
      <c r="CJ38" s="21"/>
      <c r="CK38" s="21"/>
      <c r="CL38" s="63"/>
      <c r="CM38" s="22" t="str">
        <f t="shared" si="174"/>
        <v xml:space="preserve"> </v>
      </c>
      <c r="CN38" s="22" t="str">
        <f t="shared" si="175"/>
        <v xml:space="preserve"> </v>
      </c>
      <c r="CO38" s="21"/>
      <c r="CP38" s="21"/>
      <c r="CQ38" s="63"/>
      <c r="CR38" s="22" t="str">
        <f t="shared" si="176"/>
        <v xml:space="preserve"> </v>
      </c>
      <c r="CS38" s="22" t="str">
        <f t="shared" si="177"/>
        <v xml:space="preserve"> </v>
      </c>
      <c r="CT38" s="21"/>
      <c r="CU38" s="21"/>
      <c r="CV38" s="63"/>
      <c r="CW38" s="22" t="str">
        <f t="shared" si="178"/>
        <v xml:space="preserve"> </v>
      </c>
      <c r="CX38" s="22" t="str">
        <f t="shared" si="179"/>
        <v xml:space="preserve"> </v>
      </c>
      <c r="CY38" s="21"/>
      <c r="CZ38" s="21"/>
      <c r="DA38" s="63"/>
      <c r="DB38" s="22" t="str">
        <f t="shared" ref="DB38:DB64" si="476">IF(CZ38&lt;=0," ",IF(CY38&lt;=0," ",IF(CZ38/CY38*100&gt;200,"СВ.200",CZ38/CY38)))</f>
        <v xml:space="preserve"> </v>
      </c>
      <c r="DC38" s="22" t="str">
        <f t="shared" si="180"/>
        <v xml:space="preserve"> </v>
      </c>
      <c r="DD38" s="21"/>
      <c r="DE38" s="21">
        <v>43800</v>
      </c>
      <c r="DF38" s="63"/>
      <c r="DG38" s="22" t="str">
        <f t="shared" ref="DG38:DG64" si="477">IF(DE38&lt;=0," ",IF(DD38&lt;=0," ",IF(DE38/DD38*100&gt;200,"СВ.200",DE38/DD38)))</f>
        <v xml:space="preserve"> </v>
      </c>
      <c r="DH38" s="22" t="str">
        <f t="shared" si="181"/>
        <v xml:space="preserve"> </v>
      </c>
      <c r="DI38" s="21"/>
      <c r="DJ38" s="63"/>
      <c r="DK38" s="22" t="str">
        <f t="shared" si="182"/>
        <v xml:space="preserve"> </v>
      </c>
      <c r="DL38" s="21"/>
      <c r="DM38" s="21"/>
      <c r="DN38" s="63"/>
      <c r="DO38" s="22" t="str">
        <f t="shared" ref="DO38:DO64" si="478">IF(DM38&lt;=0," ",IF(DL38&lt;=0," ",IF(DM38/DL38*100&gt;200,"СВ.200",DM38/DL38)))</f>
        <v xml:space="preserve"> </v>
      </c>
      <c r="DP38" s="51" t="str">
        <f t="shared" si="183"/>
        <v xml:space="preserve"> </v>
      </c>
      <c r="DQ38" s="21">
        <v>94010.06</v>
      </c>
      <c r="DR38" s="21">
        <v>58044.22</v>
      </c>
      <c r="DS38" s="63">
        <v>109388.14</v>
      </c>
      <c r="DT38" s="22">
        <f t="shared" si="158"/>
        <v>0.61742562444912819</v>
      </c>
      <c r="DU38" s="22">
        <f t="shared" si="446"/>
        <v>0.53062626350534892</v>
      </c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</row>
    <row r="39" spans="1:144" s="26" customFormat="1" ht="15.75" customHeight="1" outlineLevel="1" x14ac:dyDescent="0.25">
      <c r="A39" s="13">
        <v>29</v>
      </c>
      <c r="B39" s="8" t="s">
        <v>100</v>
      </c>
      <c r="C39" s="21">
        <f>H39+AQ39</f>
        <v>6198900</v>
      </c>
      <c r="D39" s="21">
        <f>I39+AR39</f>
        <v>3284810.27</v>
      </c>
      <c r="E39" s="21">
        <v>2571507.11</v>
      </c>
      <c r="F39" s="22">
        <f>IF(D39&lt;=0," ",IF(D39/C39*100&gt;200,"СВ.200",D39/C39))</f>
        <v>0.52990212295729888</v>
      </c>
      <c r="G39" s="22">
        <f t="shared" si="466"/>
        <v>1.2773872011576901</v>
      </c>
      <c r="H39" s="21">
        <f t="shared" si="457"/>
        <v>5329600</v>
      </c>
      <c r="I39" s="21">
        <f>N39+S39+X39+AC39+AH39+AM39</f>
        <v>2667276.62</v>
      </c>
      <c r="J39" s="19">
        <v>2060497.73</v>
      </c>
      <c r="K39" s="22">
        <f>IF(I39&lt;=0," ",IF(I39/H39*100&gt;200,"СВ.200",I39/H39))</f>
        <v>0.50046469153407391</v>
      </c>
      <c r="L39" s="22">
        <f>IF(J39=0," ",IF(I39/J39*100&gt;200,"св.200",I39/J39))</f>
        <v>1.2944817075823714</v>
      </c>
      <c r="M39" s="21">
        <v>3054600</v>
      </c>
      <c r="N39" s="21">
        <v>2143059.7400000002</v>
      </c>
      <c r="O39" s="63">
        <v>1377349.19</v>
      </c>
      <c r="P39" s="22">
        <f t="shared" si="467"/>
        <v>0.70158441039743347</v>
      </c>
      <c r="Q39" s="22">
        <f t="shared" si="159"/>
        <v>1.555930591573514</v>
      </c>
      <c r="R39" s="21"/>
      <c r="S39" s="21"/>
      <c r="T39" s="63"/>
      <c r="U39" s="22" t="str">
        <f t="shared" si="468"/>
        <v xml:space="preserve"> </v>
      </c>
      <c r="V39" s="22" t="str">
        <f t="shared" si="448"/>
        <v xml:space="preserve"> </v>
      </c>
      <c r="W39" s="21"/>
      <c r="X39" s="21"/>
      <c r="Y39" s="63"/>
      <c r="Z39" s="22" t="str">
        <f t="shared" si="469"/>
        <v xml:space="preserve"> </v>
      </c>
      <c r="AA39" s="22" t="str">
        <f t="shared" si="161"/>
        <v xml:space="preserve"> </v>
      </c>
      <c r="AB39" s="21">
        <v>295000</v>
      </c>
      <c r="AC39" s="21">
        <v>44931.06</v>
      </c>
      <c r="AD39" s="63">
        <v>36131.1</v>
      </c>
      <c r="AE39" s="22">
        <f t="shared" si="470"/>
        <v>0.15230867796610167</v>
      </c>
      <c r="AF39" s="22">
        <f t="shared" si="162"/>
        <v>1.2435563821749129</v>
      </c>
      <c r="AG39" s="21">
        <v>1980000</v>
      </c>
      <c r="AH39" s="21">
        <v>479285.82</v>
      </c>
      <c r="AI39" s="63">
        <v>647017.43999999994</v>
      </c>
      <c r="AJ39" s="22">
        <f t="shared" si="471"/>
        <v>0.24206354545454545</v>
      </c>
      <c r="AK39" s="22">
        <f t="shared" si="163"/>
        <v>0.74076182552359027</v>
      </c>
      <c r="AL39" s="21"/>
      <c r="AM39" s="21"/>
      <c r="AN39" s="63"/>
      <c r="AO39" s="22" t="str">
        <f t="shared" si="472"/>
        <v xml:space="preserve"> </v>
      </c>
      <c r="AP39" s="22" t="str">
        <f t="shared" si="473"/>
        <v xml:space="preserve"> </v>
      </c>
      <c r="AQ39" s="21">
        <f t="shared" si="460"/>
        <v>869300</v>
      </c>
      <c r="AR39" s="21">
        <f>AW39+BB39+BG39+BL39+BQ39+BV39+CA39+CF39+++++CU39+CZ39+DE39+DI39+DM39+DR39</f>
        <v>617533.65</v>
      </c>
      <c r="AS39" s="36">
        <v>511009.38</v>
      </c>
      <c r="AT39" s="22">
        <f>IF(AR39&lt;=0," ",IF(AQ39&lt;=0," ",IF(AR39/AQ39*100&gt;200,"СВ.200",AR39/AQ39)))</f>
        <v>0.71038036351087086</v>
      </c>
      <c r="AU39" s="22">
        <f>IF(AS39=0," ",IF(AR39/AS39*100&gt;200,"св.200",AR39/AS39))</f>
        <v>1.2084585414068134</v>
      </c>
      <c r="AV39" s="21"/>
      <c r="AW39" s="21"/>
      <c r="AX39" s="63"/>
      <c r="AY39" s="22" t="str">
        <f t="shared" si="474"/>
        <v xml:space="preserve"> </v>
      </c>
      <c r="AZ39" s="22" t="str">
        <f t="shared" si="165"/>
        <v xml:space="preserve"> </v>
      </c>
      <c r="BA39" s="21"/>
      <c r="BB39" s="21"/>
      <c r="BC39" s="63"/>
      <c r="BD39" s="22" t="str">
        <f t="shared" si="463"/>
        <v xml:space="preserve"> </v>
      </c>
      <c r="BE39" s="22" t="str">
        <f t="shared" si="464"/>
        <v xml:space="preserve"> </v>
      </c>
      <c r="BF39" s="21">
        <v>186700</v>
      </c>
      <c r="BG39" s="21">
        <v>96708</v>
      </c>
      <c r="BH39" s="63">
        <v>75000</v>
      </c>
      <c r="BI39" s="22">
        <f t="shared" ref="BI39:BI65" si="479">IF(BG39&lt;=0," ",IF(BF39&lt;=0," ",IF(BG39/BF39*100&gt;200,"СВ.200",BG39/BF39)))</f>
        <v>0.51798607391537221</v>
      </c>
      <c r="BJ39" s="22">
        <f t="shared" si="169"/>
        <v>1.2894399999999999</v>
      </c>
      <c r="BK39" s="21"/>
      <c r="BL39" s="21"/>
      <c r="BM39" s="63"/>
      <c r="BN39" s="22" t="str">
        <f t="shared" si="127"/>
        <v xml:space="preserve"> </v>
      </c>
      <c r="BO39" s="22" t="str">
        <f t="shared" si="170"/>
        <v xml:space="preserve"> </v>
      </c>
      <c r="BP39" s="21">
        <v>485000</v>
      </c>
      <c r="BQ39" s="21">
        <v>268270.61</v>
      </c>
      <c r="BR39" s="63">
        <v>229098.37</v>
      </c>
      <c r="BS39" s="22">
        <f t="shared" si="475"/>
        <v>0.55313527835051546</v>
      </c>
      <c r="BT39" s="22">
        <f t="shared" si="252"/>
        <v>1.1709843679813174</v>
      </c>
      <c r="BU39" s="21">
        <v>110000</v>
      </c>
      <c r="BV39" s="21">
        <v>224110.28</v>
      </c>
      <c r="BW39" s="63">
        <v>166751.73000000001</v>
      </c>
      <c r="BX39" s="22" t="str">
        <f t="shared" si="134"/>
        <v>СВ.200</v>
      </c>
      <c r="BY39" s="22">
        <f t="shared" si="452"/>
        <v>1.343975741660971</v>
      </c>
      <c r="BZ39" s="21"/>
      <c r="CA39" s="21"/>
      <c r="CB39" s="63"/>
      <c r="CC39" s="22" t="str">
        <f t="shared" si="294"/>
        <v xml:space="preserve"> </v>
      </c>
      <c r="CD39" s="22" t="str">
        <f t="shared" si="172"/>
        <v xml:space="preserve"> </v>
      </c>
      <c r="CE39" s="21">
        <f t="shared" si="461"/>
        <v>0</v>
      </c>
      <c r="CF39" s="21">
        <f t="shared" si="462"/>
        <v>0</v>
      </c>
      <c r="CG39" s="21">
        <v>0</v>
      </c>
      <c r="CH39" s="28" t="str">
        <f t="shared" si="173"/>
        <v xml:space="preserve"> </v>
      </c>
      <c r="CI39" s="22" t="str">
        <f t="shared" si="191"/>
        <v xml:space="preserve"> </v>
      </c>
      <c r="CJ39" s="21"/>
      <c r="CK39" s="21"/>
      <c r="CL39" s="63"/>
      <c r="CM39" s="22" t="str">
        <f t="shared" si="174"/>
        <v xml:space="preserve"> </v>
      </c>
      <c r="CN39" s="22" t="str">
        <f t="shared" si="175"/>
        <v xml:space="preserve"> </v>
      </c>
      <c r="CO39" s="21"/>
      <c r="CP39" s="21"/>
      <c r="CQ39" s="63"/>
      <c r="CR39" s="22" t="str">
        <f t="shared" si="176"/>
        <v xml:space="preserve"> </v>
      </c>
      <c r="CS39" s="22" t="str">
        <f t="shared" si="177"/>
        <v xml:space="preserve"> </v>
      </c>
      <c r="CT39" s="21"/>
      <c r="CU39" s="21"/>
      <c r="CV39" s="63"/>
      <c r="CW39" s="22" t="str">
        <f t="shared" si="178"/>
        <v xml:space="preserve"> </v>
      </c>
      <c r="CX39" s="22" t="str">
        <f t="shared" si="179"/>
        <v xml:space="preserve"> </v>
      </c>
      <c r="CY39" s="21"/>
      <c r="CZ39" s="21"/>
      <c r="DA39" s="63"/>
      <c r="DB39" s="22" t="str">
        <f t="shared" si="476"/>
        <v xml:space="preserve"> </v>
      </c>
      <c r="DC39" s="22" t="str">
        <f t="shared" si="180"/>
        <v xml:space="preserve"> </v>
      </c>
      <c r="DD39" s="21"/>
      <c r="DE39" s="21"/>
      <c r="DF39" s="63"/>
      <c r="DG39" s="22" t="str">
        <f t="shared" si="477"/>
        <v xml:space="preserve"> </v>
      </c>
      <c r="DH39" s="22" t="str">
        <f t="shared" si="181"/>
        <v xml:space="preserve"> </v>
      </c>
      <c r="DI39" s="21">
        <v>8163.76</v>
      </c>
      <c r="DJ39" s="63">
        <v>40159.279999999999</v>
      </c>
      <c r="DK39" s="22">
        <f t="shared" si="182"/>
        <v>0.20328452103722977</v>
      </c>
      <c r="DL39" s="21"/>
      <c r="DM39" s="21"/>
      <c r="DN39" s="63"/>
      <c r="DO39" s="22" t="str">
        <f t="shared" si="478"/>
        <v xml:space="preserve"> </v>
      </c>
      <c r="DP39" s="51" t="str">
        <f t="shared" si="183"/>
        <v xml:space="preserve"> </v>
      </c>
      <c r="DQ39" s="21">
        <v>87600</v>
      </c>
      <c r="DR39" s="21">
        <v>20281</v>
      </c>
      <c r="DS39" s="63"/>
      <c r="DT39" s="22">
        <f t="shared" ref="DT39:DT41" si="480">IF(DR39&lt;=0," ",IF(DQ39&lt;=0," ",IF(DR39/DQ39*100&gt;200,"СВ.200",DR39/DQ39)))</f>
        <v>0.23151826484018265</v>
      </c>
      <c r="DU39" s="22" t="str">
        <f t="shared" ref="DU39:DU41" si="481">IF(DS39=0," ",IF(DR39/DS39*100&gt;200,"св.200",DR39/DS39))</f>
        <v xml:space="preserve"> </v>
      </c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</row>
    <row r="40" spans="1:144" s="26" customFormat="1" ht="15.75" customHeight="1" outlineLevel="1" x14ac:dyDescent="0.25">
      <c r="A40" s="13">
        <v>30</v>
      </c>
      <c r="B40" s="8" t="s">
        <v>4</v>
      </c>
      <c r="C40" s="21">
        <f>H40+AQ40</f>
        <v>1309000</v>
      </c>
      <c r="D40" s="21">
        <f>I40+AR40</f>
        <v>579713.1100000001</v>
      </c>
      <c r="E40" s="21">
        <v>474103.89</v>
      </c>
      <c r="F40" s="22">
        <f>IF(D40&lt;=0," ",IF(D40/C40*100&gt;200,"СВ.200",D40/C40))</f>
        <v>0.44286715813598176</v>
      </c>
      <c r="G40" s="22">
        <f t="shared" si="466"/>
        <v>1.2227554386866559</v>
      </c>
      <c r="H40" s="21">
        <f t="shared" si="457"/>
        <v>720300</v>
      </c>
      <c r="I40" s="21">
        <f>N40+S40+X40+AC40+AH40+AM40</f>
        <v>287726.96000000002</v>
      </c>
      <c r="J40" s="19">
        <v>217774.96</v>
      </c>
      <c r="K40" s="22">
        <f>IF(I40&lt;=0," ",IF(I40/H40*100&gt;200,"СВ.200",I40/H40))</f>
        <v>0.39945433847008194</v>
      </c>
      <c r="L40" s="22">
        <f>IF(J40=0," ",IF(I40/J40*100&gt;200,"св.200",I40/J40))</f>
        <v>1.3212123193593976</v>
      </c>
      <c r="M40" s="21">
        <v>175000</v>
      </c>
      <c r="N40" s="21">
        <v>81183.600000000006</v>
      </c>
      <c r="O40" s="63">
        <v>87191.679999999993</v>
      </c>
      <c r="P40" s="22">
        <f t="shared" si="467"/>
        <v>0.46390628571428577</v>
      </c>
      <c r="Q40" s="22">
        <f t="shared" si="159"/>
        <v>0.93109342542774742</v>
      </c>
      <c r="R40" s="21"/>
      <c r="S40" s="21"/>
      <c r="T40" s="63"/>
      <c r="U40" s="22" t="str">
        <f t="shared" si="468"/>
        <v xml:space="preserve"> </v>
      </c>
      <c r="V40" s="22" t="str">
        <f t="shared" si="448"/>
        <v xml:space="preserve"> </v>
      </c>
      <c r="W40" s="21"/>
      <c r="X40" s="21"/>
      <c r="Y40" s="63"/>
      <c r="Z40" s="22" t="str">
        <f t="shared" si="469"/>
        <v xml:space="preserve"> </v>
      </c>
      <c r="AA40" s="22" t="str">
        <f t="shared" si="161"/>
        <v xml:space="preserve"> </v>
      </c>
      <c r="AB40" s="21">
        <v>75000</v>
      </c>
      <c r="AC40" s="21">
        <v>35973.949999999997</v>
      </c>
      <c r="AD40" s="63">
        <v>18049.63</v>
      </c>
      <c r="AE40" s="22">
        <f t="shared" si="470"/>
        <v>0.47965266666666662</v>
      </c>
      <c r="AF40" s="22">
        <f t="shared" si="162"/>
        <v>1.9930574754163932</v>
      </c>
      <c r="AG40" s="21">
        <v>470000</v>
      </c>
      <c r="AH40" s="21">
        <v>169669.41</v>
      </c>
      <c r="AI40" s="63">
        <v>112433.65</v>
      </c>
      <c r="AJ40" s="22">
        <f t="shared" si="471"/>
        <v>0.36099874468085108</v>
      </c>
      <c r="AK40" s="22">
        <f t="shared" si="163"/>
        <v>1.509062544887585</v>
      </c>
      <c r="AL40" s="21">
        <v>300</v>
      </c>
      <c r="AM40" s="21">
        <v>900</v>
      </c>
      <c r="AN40" s="63">
        <v>100</v>
      </c>
      <c r="AO40" s="22" t="str">
        <f t="shared" si="472"/>
        <v>СВ.200</v>
      </c>
      <c r="AP40" s="22" t="str">
        <f t="shared" si="473"/>
        <v>св.200</v>
      </c>
      <c r="AQ40" s="21">
        <f t="shared" si="460"/>
        <v>588700</v>
      </c>
      <c r="AR40" s="21">
        <f>AW40+BB40+BG40+BL40+BQ40+BV40+CA40+CF40+++++CU40+CZ40+DE40+DI40+DM40+DR40</f>
        <v>291986.15000000002</v>
      </c>
      <c r="AS40" s="36">
        <v>256328.93</v>
      </c>
      <c r="AT40" s="22">
        <f>IF(AR40&lt;=0," ",IF(AQ40&lt;=0," ",IF(AR40/AQ40*100&gt;200,"СВ.200",AR40/AQ40)))</f>
        <v>0.49598462714455582</v>
      </c>
      <c r="AU40" s="22">
        <f>IF(AS40=0," ",IF(AR40/AS40*100&gt;200,"св.200",AR40/AS40))</f>
        <v>1.1391072790730254</v>
      </c>
      <c r="AV40" s="21"/>
      <c r="AW40" s="21"/>
      <c r="AX40" s="63"/>
      <c r="AY40" s="22" t="str">
        <f t="shared" si="474"/>
        <v xml:space="preserve"> </v>
      </c>
      <c r="AZ40" s="22" t="str">
        <f t="shared" si="165"/>
        <v xml:space="preserve"> </v>
      </c>
      <c r="BA40" s="21">
        <v>17400</v>
      </c>
      <c r="BB40" s="21">
        <v>1650</v>
      </c>
      <c r="BC40" s="63">
        <v>1883.45</v>
      </c>
      <c r="BD40" s="22">
        <f t="shared" si="463"/>
        <v>9.4827586206896547E-2</v>
      </c>
      <c r="BE40" s="22">
        <f t="shared" si="464"/>
        <v>0.87605192598688575</v>
      </c>
      <c r="BF40" s="21">
        <v>8300</v>
      </c>
      <c r="BG40" s="21">
        <v>7667</v>
      </c>
      <c r="BH40" s="63">
        <v>2091</v>
      </c>
      <c r="BI40" s="22">
        <f t="shared" si="479"/>
        <v>0.9237349397590362</v>
      </c>
      <c r="BJ40" s="22" t="str">
        <f t="shared" si="169"/>
        <v>св.200</v>
      </c>
      <c r="BK40" s="21"/>
      <c r="BL40" s="21"/>
      <c r="BM40" s="63"/>
      <c r="BN40" s="22" t="str">
        <f t="shared" si="127"/>
        <v xml:space="preserve"> </v>
      </c>
      <c r="BO40" s="22" t="str">
        <f t="shared" si="170"/>
        <v xml:space="preserve"> </v>
      </c>
      <c r="BP40" s="21">
        <v>276000</v>
      </c>
      <c r="BQ40" s="21">
        <v>152967.07999999999</v>
      </c>
      <c r="BR40" s="63">
        <v>146752.85</v>
      </c>
      <c r="BS40" s="22">
        <f t="shared" si="475"/>
        <v>0.55422855072463761</v>
      </c>
      <c r="BT40" s="22">
        <f t="shared" si="252"/>
        <v>1.0423448675783809</v>
      </c>
      <c r="BU40" s="21">
        <v>210000</v>
      </c>
      <c r="BV40" s="21">
        <v>129702.07</v>
      </c>
      <c r="BW40" s="63">
        <v>105601.63</v>
      </c>
      <c r="BX40" s="22">
        <f t="shared" ref="BX40" si="482">IF(BV40&lt;=0," ",IF(BU40&lt;=0," ",IF(BV40/BU40*100&gt;200,"СВ.200",BV40/BU40)))</f>
        <v>0.6176289047619048</v>
      </c>
      <c r="BY40" s="22">
        <f t="shared" ref="BY40" si="483">IF(BV40=0," ",IF(BV40/BW40*100&gt;200,"св.200",BV40/BW40))</f>
        <v>1.2282203409170862</v>
      </c>
      <c r="BZ40" s="21"/>
      <c r="CA40" s="21"/>
      <c r="CB40" s="63"/>
      <c r="CC40" s="22" t="str">
        <f t="shared" si="294"/>
        <v xml:space="preserve"> </v>
      </c>
      <c r="CD40" s="22" t="str">
        <f t="shared" si="172"/>
        <v xml:space="preserve"> </v>
      </c>
      <c r="CE40" s="21">
        <f t="shared" si="461"/>
        <v>0</v>
      </c>
      <c r="CF40" s="21">
        <f t="shared" si="462"/>
        <v>0</v>
      </c>
      <c r="CG40" s="21">
        <v>0</v>
      </c>
      <c r="CH40" s="28" t="str">
        <f t="shared" si="173"/>
        <v xml:space="preserve"> </v>
      </c>
      <c r="CI40" s="22" t="str">
        <f t="shared" si="191"/>
        <v xml:space="preserve"> </v>
      </c>
      <c r="CJ40" s="21"/>
      <c r="CK40" s="21"/>
      <c r="CL40" s="63"/>
      <c r="CM40" s="22" t="str">
        <f t="shared" si="174"/>
        <v xml:space="preserve"> </v>
      </c>
      <c r="CN40" s="22" t="str">
        <f t="shared" si="175"/>
        <v xml:space="preserve"> </v>
      </c>
      <c r="CO40" s="21"/>
      <c r="CP40" s="21"/>
      <c r="CQ40" s="63"/>
      <c r="CR40" s="22" t="str">
        <f t="shared" si="176"/>
        <v xml:space="preserve"> </v>
      </c>
      <c r="CS40" s="22" t="str">
        <f t="shared" si="177"/>
        <v xml:space="preserve"> </v>
      </c>
      <c r="CT40" s="21"/>
      <c r="CU40" s="21"/>
      <c r="CV40" s="63"/>
      <c r="CW40" s="22" t="str">
        <f t="shared" si="178"/>
        <v xml:space="preserve"> </v>
      </c>
      <c r="CX40" s="22" t="str">
        <f t="shared" si="179"/>
        <v xml:space="preserve"> </v>
      </c>
      <c r="CY40" s="21"/>
      <c r="CZ40" s="21"/>
      <c r="DA40" s="63"/>
      <c r="DB40" s="22" t="str">
        <f t="shared" si="476"/>
        <v xml:space="preserve"> </v>
      </c>
      <c r="DC40" s="22" t="str">
        <f t="shared" si="180"/>
        <v xml:space="preserve"> </v>
      </c>
      <c r="DD40" s="21"/>
      <c r="DE40" s="21"/>
      <c r="DF40" s="63"/>
      <c r="DG40" s="22" t="str">
        <f t="shared" si="477"/>
        <v xml:space="preserve"> </v>
      </c>
      <c r="DH40" s="22" t="str">
        <f t="shared" si="181"/>
        <v xml:space="preserve"> </v>
      </c>
      <c r="DI40" s="21"/>
      <c r="DJ40" s="63"/>
      <c r="DK40" s="22" t="str">
        <f t="shared" si="182"/>
        <v xml:space="preserve"> </v>
      </c>
      <c r="DL40" s="21"/>
      <c r="DM40" s="21"/>
      <c r="DN40" s="63"/>
      <c r="DO40" s="22" t="str">
        <f t="shared" si="478"/>
        <v xml:space="preserve"> </v>
      </c>
      <c r="DP40" s="51" t="str">
        <f t="shared" si="183"/>
        <v xml:space="preserve"> </v>
      </c>
      <c r="DQ40" s="21">
        <v>77000</v>
      </c>
      <c r="DR40" s="21"/>
      <c r="DS40" s="63"/>
      <c r="DT40" s="22" t="str">
        <f t="shared" si="480"/>
        <v xml:space="preserve"> </v>
      </c>
      <c r="DU40" s="22" t="str">
        <f t="shared" si="481"/>
        <v xml:space="preserve"> </v>
      </c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</row>
    <row r="41" spans="1:144" s="26" customFormat="1" ht="16.5" customHeight="1" outlineLevel="1" x14ac:dyDescent="0.25">
      <c r="A41" s="13">
        <v>31</v>
      </c>
      <c r="B41" s="8" t="s">
        <v>99</v>
      </c>
      <c r="C41" s="21">
        <f>H41+AQ41</f>
        <v>1793774.52</v>
      </c>
      <c r="D41" s="21">
        <f>I41+AR41</f>
        <v>725104.8</v>
      </c>
      <c r="E41" s="21">
        <v>1320158.71</v>
      </c>
      <c r="F41" s="22">
        <f>IF(D41&lt;=0," ",IF(D41/C41*100&gt;200,"СВ.200",D41/C41))</f>
        <v>0.40423408400293254</v>
      </c>
      <c r="G41" s="22">
        <f t="shared" si="466"/>
        <v>0.5492557784965113</v>
      </c>
      <c r="H41" s="21">
        <f t="shared" si="457"/>
        <v>1522000</v>
      </c>
      <c r="I41" s="21">
        <f>N41+S41+X41+AC41+AH41+AM41</f>
        <v>552269.95000000007</v>
      </c>
      <c r="J41" s="19">
        <v>619530.72</v>
      </c>
      <c r="K41" s="22">
        <f>IF(I41&lt;=0," ",IF(I41/H41*100&gt;200,"СВ.200",I41/H41))</f>
        <v>0.36285804862023657</v>
      </c>
      <c r="L41" s="22">
        <f>IF(J41=0," ",IF(I41/J41*100&gt;200,"св.200",I41/J41))</f>
        <v>0.89143271216639608</v>
      </c>
      <c r="M41" s="21">
        <v>357000</v>
      </c>
      <c r="N41" s="21">
        <v>436934.40000000002</v>
      </c>
      <c r="O41" s="63">
        <v>157603.19</v>
      </c>
      <c r="P41" s="22">
        <f t="shared" si="467"/>
        <v>1.2239058823529412</v>
      </c>
      <c r="Q41" s="22" t="str">
        <f t="shared" si="159"/>
        <v>св.200</v>
      </c>
      <c r="R41" s="21"/>
      <c r="S41" s="21"/>
      <c r="T41" s="63"/>
      <c r="U41" s="22" t="str">
        <f t="shared" si="468"/>
        <v xml:space="preserve"> </v>
      </c>
      <c r="V41" s="22" t="str">
        <f t="shared" si="448"/>
        <v xml:space="preserve"> </v>
      </c>
      <c r="W41" s="21"/>
      <c r="X41" s="21"/>
      <c r="Y41" s="63"/>
      <c r="Z41" s="22" t="str">
        <f t="shared" si="469"/>
        <v xml:space="preserve"> </v>
      </c>
      <c r="AA41" s="22" t="str">
        <f t="shared" si="161"/>
        <v xml:space="preserve"> </v>
      </c>
      <c r="AB41" s="21">
        <v>215000</v>
      </c>
      <c r="AC41" s="21">
        <v>34323.31</v>
      </c>
      <c r="AD41" s="63">
        <v>12038.68</v>
      </c>
      <c r="AE41" s="22">
        <f t="shared" si="470"/>
        <v>0.15964330232558138</v>
      </c>
      <c r="AF41" s="22" t="str">
        <f t="shared" si="162"/>
        <v>св.200</v>
      </c>
      <c r="AG41" s="21">
        <v>950000</v>
      </c>
      <c r="AH41" s="21">
        <v>81012.240000000005</v>
      </c>
      <c r="AI41" s="63">
        <v>449888.85</v>
      </c>
      <c r="AJ41" s="22">
        <f t="shared" si="471"/>
        <v>8.527604210526317E-2</v>
      </c>
      <c r="AK41" s="22">
        <f>IF(AI41&lt;=0," ",IF(AH41/AI41*100&gt;200,"св.200",AH41/AI41))</f>
        <v>0.180071677704393</v>
      </c>
      <c r="AL41" s="21"/>
      <c r="AM41" s="21"/>
      <c r="AN41" s="63"/>
      <c r="AO41" s="22" t="str">
        <f t="shared" si="472"/>
        <v xml:space="preserve"> </v>
      </c>
      <c r="AP41" s="22" t="str">
        <f t="shared" si="473"/>
        <v xml:space="preserve"> </v>
      </c>
      <c r="AQ41" s="21">
        <f t="shared" si="460"/>
        <v>271774.52</v>
      </c>
      <c r="AR41" s="21">
        <f>AW41+BB41+BG41+BL41+BQ41+BV41+CA41+CF41+++++CU41+CZ41+DE41+DI41+DM41+DR41</f>
        <v>172834.85</v>
      </c>
      <c r="AS41" s="36">
        <v>700627.99</v>
      </c>
      <c r="AT41" s="22">
        <f>IF(AR41&lt;=0," ",IF(AQ41&lt;=0," ",IF(AR41/AQ41*100&gt;200,"СВ.200",AR41/AQ41)))</f>
        <v>0.63594942601683191</v>
      </c>
      <c r="AU41" s="22">
        <f>IF(AS41=0," ",IF(AR41/AS41*100&gt;200,"св.200",AR41/AS41))</f>
        <v>0.24668561985369727</v>
      </c>
      <c r="AV41" s="21"/>
      <c r="AW41" s="21"/>
      <c r="AX41" s="63"/>
      <c r="AY41" s="22" t="str">
        <f t="shared" si="474"/>
        <v xml:space="preserve"> </v>
      </c>
      <c r="AZ41" s="22" t="str">
        <f t="shared" si="165"/>
        <v xml:space="preserve"> </v>
      </c>
      <c r="BA41" s="21"/>
      <c r="BB41" s="21"/>
      <c r="BC41" s="63">
        <v>0</v>
      </c>
      <c r="BD41" s="22" t="str">
        <f t="shared" si="166"/>
        <v xml:space="preserve"> </v>
      </c>
      <c r="BE41" s="22" t="str">
        <f t="shared" si="167"/>
        <v xml:space="preserve"> </v>
      </c>
      <c r="BF41" s="21"/>
      <c r="BG41" s="21"/>
      <c r="BH41" s="63"/>
      <c r="BI41" s="22" t="str">
        <f t="shared" si="479"/>
        <v xml:space="preserve"> </v>
      </c>
      <c r="BJ41" s="22" t="str">
        <f t="shared" si="169"/>
        <v xml:space="preserve"> </v>
      </c>
      <c r="BK41" s="21"/>
      <c r="BL41" s="21"/>
      <c r="BM41" s="63"/>
      <c r="BN41" s="22" t="str">
        <f t="shared" si="127"/>
        <v xml:space="preserve"> </v>
      </c>
      <c r="BO41" s="22" t="str">
        <f t="shared" si="170"/>
        <v xml:space="preserve"> </v>
      </c>
      <c r="BP41" s="21">
        <v>200000</v>
      </c>
      <c r="BQ41" s="21">
        <v>99966.58</v>
      </c>
      <c r="BR41" s="63">
        <v>157402.94</v>
      </c>
      <c r="BS41" s="22">
        <f t="shared" si="475"/>
        <v>0.49983290000000002</v>
      </c>
      <c r="BT41" s="22">
        <f t="shared" si="252"/>
        <v>0.63509982723321434</v>
      </c>
      <c r="BU41" s="21"/>
      <c r="BV41" s="21">
        <v>579.01</v>
      </c>
      <c r="BW41" s="63">
        <v>3586.27</v>
      </c>
      <c r="BX41" s="22" t="str">
        <f t="shared" ref="BX41" si="484">IF(BV41&lt;=0," ",IF(BU41&lt;=0," ",IF(BV41/BU41*100&gt;200,"СВ.200",BV41/BU41)))</f>
        <v xml:space="preserve"> </v>
      </c>
      <c r="BY41" s="22">
        <f t="shared" ref="BY41" si="485">IF(BV41=0," ",IF(BV41/BW41*100&gt;200,"св.200",BV41/BW41))</f>
        <v>0.16145187060650759</v>
      </c>
      <c r="BZ41" s="21"/>
      <c r="CA41" s="21"/>
      <c r="CB41" s="63">
        <v>540000</v>
      </c>
      <c r="CC41" s="22" t="str">
        <f t="shared" si="294"/>
        <v xml:space="preserve"> </v>
      </c>
      <c r="CD41" s="22">
        <f t="shared" si="172"/>
        <v>0</v>
      </c>
      <c r="CE41" s="21">
        <f t="shared" si="461"/>
        <v>0</v>
      </c>
      <c r="CF41" s="21">
        <f t="shared" si="462"/>
        <v>0</v>
      </c>
      <c r="CG41" s="21">
        <v>0</v>
      </c>
      <c r="CH41" s="28" t="str">
        <f t="shared" si="173"/>
        <v xml:space="preserve"> </v>
      </c>
      <c r="CI41" s="22" t="str">
        <f t="shared" si="191"/>
        <v xml:space="preserve"> </v>
      </c>
      <c r="CJ41" s="21"/>
      <c r="CK41" s="21"/>
      <c r="CL41" s="63"/>
      <c r="CM41" s="22" t="str">
        <f t="shared" si="174"/>
        <v xml:space="preserve"> </v>
      </c>
      <c r="CN41" s="22" t="str">
        <f t="shared" si="175"/>
        <v xml:space="preserve"> </v>
      </c>
      <c r="CO41" s="21"/>
      <c r="CP41" s="21"/>
      <c r="CQ41" s="63"/>
      <c r="CR41" s="22" t="str">
        <f t="shared" si="176"/>
        <v xml:space="preserve"> </v>
      </c>
      <c r="CS41" s="22" t="str">
        <f t="shared" si="177"/>
        <v xml:space="preserve"> </v>
      </c>
      <c r="CT41" s="21"/>
      <c r="CU41" s="21"/>
      <c r="CV41" s="63"/>
      <c r="CW41" s="22" t="str">
        <f t="shared" si="178"/>
        <v xml:space="preserve"> </v>
      </c>
      <c r="CX41" s="22" t="str">
        <f t="shared" si="179"/>
        <v xml:space="preserve"> </v>
      </c>
      <c r="CY41" s="21"/>
      <c r="CZ41" s="21"/>
      <c r="DA41" s="63"/>
      <c r="DB41" s="22" t="str">
        <f t="shared" si="476"/>
        <v xml:space="preserve"> </v>
      </c>
      <c r="DC41" s="22" t="str">
        <f t="shared" si="180"/>
        <v xml:space="preserve"> </v>
      </c>
      <c r="DD41" s="21"/>
      <c r="DE41" s="21"/>
      <c r="DF41" s="63"/>
      <c r="DG41" s="22" t="str">
        <f t="shared" si="477"/>
        <v xml:space="preserve"> </v>
      </c>
      <c r="DH41" s="22" t="str">
        <f t="shared" si="181"/>
        <v xml:space="preserve"> </v>
      </c>
      <c r="DI41" s="21">
        <v>514.74</v>
      </c>
      <c r="DJ41" s="63">
        <v>-361.22</v>
      </c>
      <c r="DK41" s="22">
        <f t="shared" si="182"/>
        <v>-1.4250041525939869</v>
      </c>
      <c r="DL41" s="21"/>
      <c r="DM41" s="21"/>
      <c r="DN41" s="63"/>
      <c r="DO41" s="22" t="str">
        <f t="shared" si="478"/>
        <v xml:space="preserve"> </v>
      </c>
      <c r="DP41" s="51" t="str">
        <f t="shared" si="183"/>
        <v xml:space="preserve"> </v>
      </c>
      <c r="DQ41" s="21">
        <v>71774.52</v>
      </c>
      <c r="DR41" s="21">
        <v>71774.52</v>
      </c>
      <c r="DS41" s="63"/>
      <c r="DT41" s="22">
        <f t="shared" si="480"/>
        <v>1</v>
      </c>
      <c r="DU41" s="22" t="str">
        <f t="shared" si="481"/>
        <v xml:space="preserve"> </v>
      </c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</row>
    <row r="42" spans="1:144" s="16" customFormat="1" ht="15.75" x14ac:dyDescent="0.25">
      <c r="A42" s="15"/>
      <c r="B42" s="7" t="s">
        <v>127</v>
      </c>
      <c r="C42" s="24">
        <f>SUM(C43:C47)</f>
        <v>29758168.949999999</v>
      </c>
      <c r="D42" s="24">
        <f t="shared" ref="D42" si="486">SUM(D43:D47)</f>
        <v>14511055.019999998</v>
      </c>
      <c r="E42" s="24">
        <v>13559754.689999999</v>
      </c>
      <c r="F42" s="20">
        <f>IF(D42&lt;=0," ",IF(D42/C42*100&gt;200,"СВ.200",D42/C42))</f>
        <v>0.48763265792265753</v>
      </c>
      <c r="G42" s="20">
        <f t="shared" si="466"/>
        <v>1.0701561607675365</v>
      </c>
      <c r="H42" s="24">
        <f t="shared" ref="H42" si="487">SUM(H43:H47)</f>
        <v>28151940</v>
      </c>
      <c r="I42" s="24">
        <f t="shared" ref="I42" si="488">SUM(I43:I47)</f>
        <v>13509397.43</v>
      </c>
      <c r="J42" s="39">
        <v>10576047.119999999</v>
      </c>
      <c r="K42" s="20">
        <f>IF(I42&lt;=0," ",IF(I42/H42*100&gt;200,"СВ.200",I42/H42))</f>
        <v>0.47987447508058056</v>
      </c>
      <c r="L42" s="20">
        <f>IF(J42=0," ",IF(I42/J42*100&gt;200,"св.200",I42/J42))</f>
        <v>1.2773579085566706</v>
      </c>
      <c r="M42" s="24">
        <f t="shared" ref="M42" si="489">SUM(M43:M47)</f>
        <v>21080640</v>
      </c>
      <c r="N42" s="24">
        <f t="shared" ref="N42" si="490">SUM(N43:N47)</f>
        <v>11093705.569999998</v>
      </c>
      <c r="O42" s="39">
        <v>8194918.1399999997</v>
      </c>
      <c r="P42" s="20">
        <f t="shared" si="467"/>
        <v>0.5262508903904245</v>
      </c>
      <c r="Q42" s="20">
        <f t="shared" si="159"/>
        <v>1.3537298824073427</v>
      </c>
      <c r="R42" s="24">
        <f t="shared" ref="R42" si="491">SUM(R43:R47)</f>
        <v>1742300</v>
      </c>
      <c r="S42" s="24">
        <f t="shared" ref="S42" si="492">SUM(S43:S47)</f>
        <v>840205.75</v>
      </c>
      <c r="T42" s="39">
        <v>816896.65</v>
      </c>
      <c r="U42" s="20">
        <f t="shared" si="468"/>
        <v>0.48223942489812316</v>
      </c>
      <c r="V42" s="20">
        <f t="shared" si="160"/>
        <v>1.0285337196571929</v>
      </c>
      <c r="W42" s="24">
        <f t="shared" ref="W42" si="493">SUM(W43:W47)</f>
        <v>340000</v>
      </c>
      <c r="X42" s="24">
        <f t="shared" ref="X42" si="494">SUM(X43:X47)</f>
        <v>295023.26</v>
      </c>
      <c r="Y42" s="39">
        <v>225131.5</v>
      </c>
      <c r="Z42" s="20">
        <f t="shared" si="469"/>
        <v>0.86771547058823528</v>
      </c>
      <c r="AA42" s="20">
        <f t="shared" si="161"/>
        <v>1.3104486044822692</v>
      </c>
      <c r="AB42" s="24">
        <f t="shared" ref="AB42" si="495">SUM(AB43:AB47)</f>
        <v>781000</v>
      </c>
      <c r="AC42" s="24">
        <f t="shared" ref="AC42" si="496">SUM(AC43:AC47)</f>
        <v>132996.87</v>
      </c>
      <c r="AD42" s="39">
        <v>68444.439999999988</v>
      </c>
      <c r="AE42" s="20">
        <f t="shared" si="470"/>
        <v>0.17029048655569781</v>
      </c>
      <c r="AF42" s="20">
        <f t="shared" si="162"/>
        <v>1.9431362138400141</v>
      </c>
      <c r="AG42" s="24">
        <f t="shared" ref="AG42" si="497">SUM(AG43:AG47)</f>
        <v>4201000</v>
      </c>
      <c r="AH42" s="24">
        <f t="shared" ref="AH42" si="498">SUM(AH43:AH47)</f>
        <v>1145365.98</v>
      </c>
      <c r="AI42" s="39">
        <v>1473636.6</v>
      </c>
      <c r="AJ42" s="20">
        <f t="shared" si="471"/>
        <v>0.2726412711259224</v>
      </c>
      <c r="AK42" s="20">
        <f t="shared" si="163"/>
        <v>0.77723773961640197</v>
      </c>
      <c r="AL42" s="24">
        <f t="shared" ref="AL42" si="499">SUM(AL43:AL47)</f>
        <v>7000</v>
      </c>
      <c r="AM42" s="24">
        <f t="shared" ref="AM42" si="500">SUM(AM43:AM47)</f>
        <v>2100</v>
      </c>
      <c r="AN42" s="39">
        <v>2100</v>
      </c>
      <c r="AO42" s="20">
        <f t="shared" si="313"/>
        <v>0.3</v>
      </c>
      <c r="AP42" s="20">
        <f t="shared" si="164"/>
        <v>1</v>
      </c>
      <c r="AQ42" s="24">
        <f t="shared" ref="AQ42" si="501">SUM(AQ43:AQ47)</f>
        <v>1606228.95</v>
      </c>
      <c r="AR42" s="24">
        <f t="shared" ref="AR42" si="502">SUM(AR43:AR47)</f>
        <v>1001657.59</v>
      </c>
      <c r="AS42" s="39">
        <v>2983707.5700000008</v>
      </c>
      <c r="AT42" s="20">
        <f>IF(AR42&lt;=0," ",IF(AQ42&lt;=0," ",IF(AR42/AQ42*100&gt;200,"СВ.200",AR42/AQ42)))</f>
        <v>0.62360822845335961</v>
      </c>
      <c r="AU42" s="20">
        <f>IF(AS42=0," ",IF(AR42/AS42*100&gt;200,"св.200",AR42/AS42))</f>
        <v>0.33570903531943641</v>
      </c>
      <c r="AV42" s="24">
        <f t="shared" ref="AV42" si="503">SUM(AV43:AV47)</f>
        <v>242500</v>
      </c>
      <c r="AW42" s="24">
        <f t="shared" ref="AW42" si="504">SUM(AW43:AW47)</f>
        <v>71655.62</v>
      </c>
      <c r="AX42" s="39">
        <v>112315.75</v>
      </c>
      <c r="AY42" s="20">
        <f t="shared" si="474"/>
        <v>0.29548709278350516</v>
      </c>
      <c r="AZ42" s="20">
        <f t="shared" si="165"/>
        <v>0.63798372000365033</v>
      </c>
      <c r="BA42" s="24">
        <f t="shared" ref="BA42" si="505">SUM(BA43:BA47)</f>
        <v>40000</v>
      </c>
      <c r="BB42" s="24">
        <f t="shared" ref="BB42" si="506">SUM(BB43:BB47)</f>
        <v>135741.63</v>
      </c>
      <c r="BC42" s="39">
        <v>0</v>
      </c>
      <c r="BD42" s="20" t="str">
        <f t="shared" si="166"/>
        <v>СВ.200</v>
      </c>
      <c r="BE42" s="20" t="str">
        <f t="shared" si="167"/>
        <v xml:space="preserve"> </v>
      </c>
      <c r="BF42" s="24">
        <f t="shared" ref="BF42" si="507">SUM(BF43:BF47)</f>
        <v>380900</v>
      </c>
      <c r="BG42" s="24">
        <f t="shared" ref="BG42" si="508">SUM(BG43:BG47)</f>
        <v>159709.24</v>
      </c>
      <c r="BH42" s="39">
        <v>193833.40000000002</v>
      </c>
      <c r="BI42" s="20">
        <f t="shared" si="479"/>
        <v>0.41929440798109735</v>
      </c>
      <c r="BJ42" s="20">
        <f t="shared" si="169"/>
        <v>0.82395108376574921</v>
      </c>
      <c r="BK42" s="24">
        <f t="shared" ref="BK42" si="509">SUM(BK43:BK47)</f>
        <v>0</v>
      </c>
      <c r="BL42" s="24">
        <f t="shared" ref="BL42" si="510">SUM(BL43:BL47)</f>
        <v>0</v>
      </c>
      <c r="BM42" s="39">
        <v>0</v>
      </c>
      <c r="BN42" s="20" t="str">
        <f t="shared" si="127"/>
        <v xml:space="preserve"> </v>
      </c>
      <c r="BO42" s="20" t="str">
        <f t="shared" si="170"/>
        <v xml:space="preserve"> </v>
      </c>
      <c r="BP42" s="24">
        <f t="shared" ref="BP42" si="511">SUM(BP43:BP47)</f>
        <v>0</v>
      </c>
      <c r="BQ42" s="24">
        <f t="shared" ref="BQ42" si="512">SUM(BQ43:BQ47)</f>
        <v>0</v>
      </c>
      <c r="BR42" s="39">
        <v>0</v>
      </c>
      <c r="BS42" s="20" t="str">
        <f t="shared" si="475"/>
        <v xml:space="preserve"> </v>
      </c>
      <c r="BT42" s="20" t="str">
        <f t="shared" si="252"/>
        <v xml:space="preserve"> </v>
      </c>
      <c r="BU42" s="24">
        <f t="shared" ref="BU42" si="513">SUM(BU43:BU47)</f>
        <v>391890</v>
      </c>
      <c r="BV42" s="24">
        <f t="shared" ref="BV42" si="514">SUM(BV43:BV47)</f>
        <v>308453.36</v>
      </c>
      <c r="BW42" s="39">
        <v>272809.53000000003</v>
      </c>
      <c r="BX42" s="20">
        <f t="shared" ref="BX42:BX68" si="515">IF(BV42&lt;=0," ",IF(BU42&lt;=0," ",IF(BV42/BU42*100&gt;200,"СВ.200",BV42/BU42)))</f>
        <v>0.78709168389088768</v>
      </c>
      <c r="BY42" s="20">
        <f t="shared" si="171"/>
        <v>1.1306546365883918</v>
      </c>
      <c r="BZ42" s="24">
        <f t="shared" ref="BZ42" si="516">SUM(BZ43:BZ47)</f>
        <v>0</v>
      </c>
      <c r="CA42" s="24">
        <f t="shared" ref="CA42" si="517">SUM(CA43:CA47)</f>
        <v>0</v>
      </c>
      <c r="CB42" s="39">
        <v>0</v>
      </c>
      <c r="CC42" s="20" t="str">
        <f t="shared" si="294"/>
        <v xml:space="preserve"> </v>
      </c>
      <c r="CD42" s="20" t="str">
        <f t="shared" si="172"/>
        <v xml:space="preserve"> </v>
      </c>
      <c r="CE42" s="24">
        <f t="shared" ref="CE42" si="518">SUM(CE43:CE47)</f>
        <v>200000</v>
      </c>
      <c r="CF42" s="24">
        <f t="shared" ref="CF42" si="519">SUM(CF43:CF47)</f>
        <v>91690.67</v>
      </c>
      <c r="CG42" s="39">
        <v>2236785.0700000003</v>
      </c>
      <c r="CH42" s="20">
        <f t="shared" si="173"/>
        <v>0.45845334999999998</v>
      </c>
      <c r="CI42" s="20">
        <f t="shared" si="191"/>
        <v>4.0992168281952984E-2</v>
      </c>
      <c r="CJ42" s="24">
        <f t="shared" ref="CJ42" si="520">SUM(CJ43:CJ47)</f>
        <v>200000</v>
      </c>
      <c r="CK42" s="24">
        <f t="shared" ref="CK42" si="521">SUM(CK43:CK47)</f>
        <v>91690.67</v>
      </c>
      <c r="CL42" s="39">
        <v>72884.75</v>
      </c>
      <c r="CM42" s="20">
        <f t="shared" si="174"/>
        <v>0.45845334999999998</v>
      </c>
      <c r="CN42" s="20">
        <f t="shared" si="175"/>
        <v>1.2580227002219257</v>
      </c>
      <c r="CO42" s="24">
        <f t="shared" ref="CO42" si="522">SUM(CO43:CO47)</f>
        <v>0</v>
      </c>
      <c r="CP42" s="24">
        <f t="shared" ref="CP42" si="523">SUM(CP43:CP47)</f>
        <v>0</v>
      </c>
      <c r="CQ42" s="39">
        <v>2163900.3200000003</v>
      </c>
      <c r="CR42" s="20" t="str">
        <f t="shared" si="176"/>
        <v xml:space="preserve"> </v>
      </c>
      <c r="CS42" s="20">
        <f t="shared" si="177"/>
        <v>0</v>
      </c>
      <c r="CT42" s="24">
        <f t="shared" ref="CT42" si="524">SUM(CT43:CT47)</f>
        <v>0</v>
      </c>
      <c r="CU42" s="24">
        <f t="shared" ref="CU42" si="525">SUM(CU43:CU47)</f>
        <v>0</v>
      </c>
      <c r="CV42" s="39">
        <v>0</v>
      </c>
      <c r="CW42" s="31" t="str">
        <f t="shared" si="178"/>
        <v xml:space="preserve"> </v>
      </c>
      <c r="CX42" s="31" t="str">
        <f t="shared" si="179"/>
        <v xml:space="preserve"> </v>
      </c>
      <c r="CY42" s="24">
        <f t="shared" ref="CY42" si="526">SUM(CY43:CY47)</f>
        <v>67739</v>
      </c>
      <c r="CZ42" s="24">
        <f t="shared" ref="CZ42" si="527">SUM(CZ43:CZ47)</f>
        <v>26407.119999999999</v>
      </c>
      <c r="DA42" s="39">
        <v>32276.95</v>
      </c>
      <c r="DB42" s="20">
        <f t="shared" si="476"/>
        <v>0.38983628338180365</v>
      </c>
      <c r="DC42" s="20">
        <f t="shared" si="180"/>
        <v>0.81814173891894981</v>
      </c>
      <c r="DD42" s="24">
        <f t="shared" ref="DD42" si="528">SUM(DD43:DD47)</f>
        <v>0</v>
      </c>
      <c r="DE42" s="24">
        <f t="shared" ref="DE42" si="529">SUM(DE43:DE47)</f>
        <v>0</v>
      </c>
      <c r="DF42" s="39">
        <v>0</v>
      </c>
      <c r="DG42" s="20" t="str">
        <f t="shared" si="477"/>
        <v xml:space="preserve"> </v>
      </c>
      <c r="DH42" s="20" t="str">
        <f t="shared" si="181"/>
        <v xml:space="preserve"> </v>
      </c>
      <c r="DI42" s="24">
        <f t="shared" ref="DI42" si="530">SUM(DI43:DI47)</f>
        <v>0</v>
      </c>
      <c r="DJ42" s="39">
        <v>0</v>
      </c>
      <c r="DK42" s="20" t="str">
        <f t="shared" si="182"/>
        <v xml:space="preserve"> </v>
      </c>
      <c r="DL42" s="24">
        <f t="shared" ref="DL42" si="531">SUM(DL43:DL47)</f>
        <v>0</v>
      </c>
      <c r="DM42" s="24">
        <f t="shared" ref="DM42" si="532">SUM(DM43:DM47)</f>
        <v>0</v>
      </c>
      <c r="DN42" s="39">
        <v>0</v>
      </c>
      <c r="DO42" s="20" t="str">
        <f t="shared" si="478"/>
        <v xml:space="preserve"> </v>
      </c>
      <c r="DP42" s="50" t="str">
        <f t="shared" si="183"/>
        <v xml:space="preserve"> </v>
      </c>
      <c r="DQ42" s="24">
        <f t="shared" ref="DQ42" si="533">SUM(DQ43:DQ47)</f>
        <v>283199.95</v>
      </c>
      <c r="DR42" s="24">
        <f t="shared" ref="DR42" si="534">SUM(DR43:DR47)</f>
        <v>207999.95</v>
      </c>
      <c r="DS42" s="39">
        <v>135686.87</v>
      </c>
      <c r="DT42" s="20">
        <f t="shared" si="158"/>
        <v>0.73446322995466629</v>
      </c>
      <c r="DU42" s="20">
        <f t="shared" si="446"/>
        <v>1.5329408807204412</v>
      </c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</row>
    <row r="43" spans="1:144" s="14" customFormat="1" ht="15.75" customHeight="1" outlineLevel="1" x14ac:dyDescent="0.25">
      <c r="A43" s="13">
        <f>31+1</f>
        <v>32</v>
      </c>
      <c r="B43" s="8" t="s">
        <v>113</v>
      </c>
      <c r="C43" s="21">
        <f>H43+AQ43</f>
        <v>23752039</v>
      </c>
      <c r="D43" s="21">
        <f>I43+AR43</f>
        <v>11354066.629999997</v>
      </c>
      <c r="E43" s="21">
        <v>9812166.3599999994</v>
      </c>
      <c r="F43" s="22">
        <f>IF(D43&lt;=0," ",IF(D43/C43*100&gt;200,"СВ.200",D43/C43))</f>
        <v>0.47802492367076349</v>
      </c>
      <c r="G43" s="22">
        <f t="shared" si="466"/>
        <v>1.1571416763056184</v>
      </c>
      <c r="H43" s="21">
        <f t="shared" ref="H43" si="535">M43+R43+W43+AB43+AG43+AL43</f>
        <v>22849300</v>
      </c>
      <c r="I43" s="21">
        <f t="shared" ref="I43" si="536">N43+S43+X43+AC43+AH43+AM43</f>
        <v>10877663.459999997</v>
      </c>
      <c r="J43" s="19">
        <v>9316404.6899999995</v>
      </c>
      <c r="K43" s="22">
        <f>IF(I43&lt;=0," ",IF(I43/H43*100&gt;200,"СВ.200",I43/H43))</f>
        <v>0.47606112484846352</v>
      </c>
      <c r="L43" s="22">
        <f>IF(J43=0," ",IF(I43/J43*100&gt;200,"св.200",I43/J43))</f>
        <v>1.1675816821993374</v>
      </c>
      <c r="M43" s="21">
        <v>19172000</v>
      </c>
      <c r="N43" s="21">
        <v>9386813.7799999993</v>
      </c>
      <c r="O43" s="63">
        <v>7693411.6299999999</v>
      </c>
      <c r="P43" s="22">
        <f t="shared" si="467"/>
        <v>0.48961056645107442</v>
      </c>
      <c r="Q43" s="22">
        <f t="shared" si="159"/>
        <v>1.2201106909965247</v>
      </c>
      <c r="R43" s="21">
        <v>1742300</v>
      </c>
      <c r="S43" s="21">
        <v>840205.75</v>
      </c>
      <c r="T43" s="63">
        <v>816896.65</v>
      </c>
      <c r="U43" s="22">
        <f t="shared" si="468"/>
        <v>0.48223942489812316</v>
      </c>
      <c r="V43" s="22">
        <f t="shared" si="160"/>
        <v>1.0285337196571929</v>
      </c>
      <c r="W43" s="21">
        <v>235000</v>
      </c>
      <c r="X43" s="21">
        <v>261880.35</v>
      </c>
      <c r="Y43" s="63">
        <v>159938.5</v>
      </c>
      <c r="Z43" s="22">
        <f t="shared" si="469"/>
        <v>1.1143844680851065</v>
      </c>
      <c r="AA43" s="22">
        <f t="shared" si="161"/>
        <v>1.6373815560356013</v>
      </c>
      <c r="AB43" s="21">
        <v>500000</v>
      </c>
      <c r="AC43" s="21">
        <v>71808.789999999994</v>
      </c>
      <c r="AD43" s="63">
        <v>55373.71</v>
      </c>
      <c r="AE43" s="22">
        <f t="shared" si="470"/>
        <v>0.14361757999999999</v>
      </c>
      <c r="AF43" s="22">
        <f t="shared" si="162"/>
        <v>1.2968029413235991</v>
      </c>
      <c r="AG43" s="21">
        <v>1200000</v>
      </c>
      <c r="AH43" s="21">
        <v>316954.78999999998</v>
      </c>
      <c r="AI43" s="63">
        <v>796555.32</v>
      </c>
      <c r="AJ43" s="22">
        <f>IF(AH43&lt;=0," ",IF(AG43&lt;=0," ",IF(AH43/AG43*100&gt;200,"СВ.200",AH43/AG43)))</f>
        <v>0.26412899166666665</v>
      </c>
      <c r="AK43" s="22">
        <f t="shared" si="163"/>
        <v>0.39790681455746224</v>
      </c>
      <c r="AL43" s="21"/>
      <c r="AM43" s="21"/>
      <c r="AN43" s="63"/>
      <c r="AO43" s="22" t="str">
        <f t="shared" si="313"/>
        <v xml:space="preserve"> </v>
      </c>
      <c r="AP43" s="22" t="str">
        <f t="shared" si="164"/>
        <v xml:space="preserve"> </v>
      </c>
      <c r="AQ43" s="21">
        <f t="shared" ref="AQ43" si="537">AV43+BA43+BF43+BK43+BP43+BU43+BZ43+CE43+CT43+CY43+DD43+DL43+DQ43</f>
        <v>902739</v>
      </c>
      <c r="AR43" s="21">
        <f>AW43+BB43+BG43+BL43+BQ43+BV43+CA43+CF43+++++CU43+CZ43+DE43+DI43+DM43+DR43</f>
        <v>476403.17</v>
      </c>
      <c r="AS43" s="36">
        <v>495761.67</v>
      </c>
      <c r="AT43" s="22">
        <f>IF(AR43&lt;=0," ",IF(AQ43&lt;=0," ",IF(AR43/AQ43*100&gt;200,"СВ.200",AR43/AQ43)))</f>
        <v>0.52773079483660279</v>
      </c>
      <c r="AU43" s="22">
        <f>IF(AS43=0," ",IF(AR43/AS43*100&gt;200,"св.200",AR43/AS43))</f>
        <v>0.96095200340921882</v>
      </c>
      <c r="AV43" s="21">
        <v>242500</v>
      </c>
      <c r="AW43" s="21">
        <v>71655.62</v>
      </c>
      <c r="AX43" s="63">
        <v>112315.75</v>
      </c>
      <c r="AY43" s="22">
        <f t="shared" si="474"/>
        <v>0.29548709278350516</v>
      </c>
      <c r="AZ43" s="22">
        <f t="shared" si="165"/>
        <v>0.63798372000365033</v>
      </c>
      <c r="BA43" s="21"/>
      <c r="BB43" s="21"/>
      <c r="BC43" s="63"/>
      <c r="BD43" s="22" t="str">
        <f t="shared" si="166"/>
        <v xml:space="preserve"> </v>
      </c>
      <c r="BE43" s="22" t="str">
        <f t="shared" si="167"/>
        <v xml:space="preserve"> </v>
      </c>
      <c r="BF43" s="21">
        <v>44500</v>
      </c>
      <c r="BG43" s="21">
        <v>17717.759999999998</v>
      </c>
      <c r="BH43" s="63">
        <v>14027.92</v>
      </c>
      <c r="BI43" s="22">
        <f t="shared" si="479"/>
        <v>0.39815191011235951</v>
      </c>
      <c r="BJ43" s="22">
        <f>IF(BG43=0," ",IF(BG43/BH43*100&gt;200,"св.200",BG43/BH43))</f>
        <v>1.263035432195222</v>
      </c>
      <c r="BK43" s="21"/>
      <c r="BL43" s="21"/>
      <c r="BM43" s="63"/>
      <c r="BN43" s="22"/>
      <c r="BO43" s="22" t="str">
        <f t="shared" si="170"/>
        <v xml:space="preserve"> </v>
      </c>
      <c r="BP43" s="21"/>
      <c r="BQ43" s="21"/>
      <c r="BR43" s="63"/>
      <c r="BS43" s="22" t="str">
        <f t="shared" si="475"/>
        <v xml:space="preserve"> </v>
      </c>
      <c r="BT43" s="22" t="str">
        <f t="shared" si="252"/>
        <v xml:space="preserve"> </v>
      </c>
      <c r="BU43" s="21">
        <v>310000</v>
      </c>
      <c r="BV43" s="21">
        <v>230932</v>
      </c>
      <c r="BW43" s="63">
        <v>213256.3</v>
      </c>
      <c r="BX43" s="22">
        <f t="shared" si="515"/>
        <v>0.744941935483871</v>
      </c>
      <c r="BY43" s="22">
        <f t="shared" ref="BY43:BY46" si="538">IF(BV43=0," ",IF(BV43/BW43*100&gt;200,"св.200",BV43/BW43))</f>
        <v>1.082884772923473</v>
      </c>
      <c r="BZ43" s="21"/>
      <c r="CA43" s="21"/>
      <c r="CB43" s="63"/>
      <c r="CC43" s="22" t="str">
        <f t="shared" si="294"/>
        <v xml:space="preserve"> </v>
      </c>
      <c r="CD43" s="22" t="str">
        <f t="shared" si="172"/>
        <v xml:space="preserve"> </v>
      </c>
      <c r="CE43" s="21">
        <f t="shared" ref="CE43" si="539">CJ43+CO43</f>
        <v>200000</v>
      </c>
      <c r="CF43" s="21">
        <f t="shared" ref="CF43" si="540">CK43+CP43</f>
        <v>91690.67</v>
      </c>
      <c r="CG43" s="21">
        <v>72884.75</v>
      </c>
      <c r="CH43" s="22">
        <f t="shared" si="173"/>
        <v>0.45845334999999998</v>
      </c>
      <c r="CI43" s="22">
        <f t="shared" si="191"/>
        <v>1.2580227002219257</v>
      </c>
      <c r="CJ43" s="21">
        <v>200000</v>
      </c>
      <c r="CK43" s="21">
        <v>91690.67</v>
      </c>
      <c r="CL43" s="63">
        <v>72884.75</v>
      </c>
      <c r="CM43" s="22">
        <f t="shared" si="174"/>
        <v>0.45845334999999998</v>
      </c>
      <c r="CN43" s="22">
        <f t="shared" si="175"/>
        <v>1.2580227002219257</v>
      </c>
      <c r="CO43" s="21"/>
      <c r="CP43" s="21"/>
      <c r="CQ43" s="63"/>
      <c r="CR43" s="22" t="str">
        <f t="shared" si="176"/>
        <v xml:space="preserve"> </v>
      </c>
      <c r="CS43" s="22" t="str">
        <f t="shared" si="177"/>
        <v xml:space="preserve"> </v>
      </c>
      <c r="CT43" s="21"/>
      <c r="CU43" s="21"/>
      <c r="CV43" s="63"/>
      <c r="CW43" s="22" t="str">
        <f t="shared" si="178"/>
        <v xml:space="preserve"> </v>
      </c>
      <c r="CX43" s="22" t="str">
        <f t="shared" si="179"/>
        <v xml:space="preserve"> </v>
      </c>
      <c r="CY43" s="21">
        <v>67739</v>
      </c>
      <c r="CZ43" s="21">
        <v>26407.119999999999</v>
      </c>
      <c r="DA43" s="63">
        <v>32276.95</v>
      </c>
      <c r="DB43" s="22">
        <f t="shared" si="476"/>
        <v>0.38983628338180365</v>
      </c>
      <c r="DC43" s="22">
        <f t="shared" si="180"/>
        <v>0.81814173891894981</v>
      </c>
      <c r="DD43" s="21"/>
      <c r="DE43" s="21"/>
      <c r="DF43" s="63"/>
      <c r="DG43" s="22" t="str">
        <f t="shared" si="477"/>
        <v xml:space="preserve"> </v>
      </c>
      <c r="DH43" s="22" t="str">
        <f t="shared" si="181"/>
        <v xml:space="preserve"> </v>
      </c>
      <c r="DI43" s="21"/>
      <c r="DJ43" s="63"/>
      <c r="DK43" s="22" t="str">
        <f t="shared" si="182"/>
        <v xml:space="preserve"> </v>
      </c>
      <c r="DL43" s="21"/>
      <c r="DM43" s="21"/>
      <c r="DN43" s="63"/>
      <c r="DO43" s="22" t="str">
        <f t="shared" si="478"/>
        <v xml:space="preserve"> </v>
      </c>
      <c r="DP43" s="51" t="str">
        <f t="shared" si="183"/>
        <v xml:space="preserve"> </v>
      </c>
      <c r="DQ43" s="21">
        <v>38000</v>
      </c>
      <c r="DR43" s="21">
        <v>38000</v>
      </c>
      <c r="DS43" s="63">
        <v>51000</v>
      </c>
      <c r="DT43" s="22">
        <f t="shared" si="158"/>
        <v>1</v>
      </c>
      <c r="DU43" s="22">
        <f t="shared" si="446"/>
        <v>0.74509803921568629</v>
      </c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</row>
    <row r="44" spans="1:144" s="14" customFormat="1" ht="15.75" customHeight="1" outlineLevel="1" x14ac:dyDescent="0.25">
      <c r="A44" s="13">
        <f>A43+1</f>
        <v>33</v>
      </c>
      <c r="B44" s="8" t="s">
        <v>112</v>
      </c>
      <c r="C44" s="21">
        <f>H44+AQ44</f>
        <v>3617400</v>
      </c>
      <c r="D44" s="21">
        <f>I44+AR44</f>
        <v>2362154.06</v>
      </c>
      <c r="E44" s="21">
        <v>2698304.56</v>
      </c>
      <c r="F44" s="22">
        <f>IF(D44&lt;=0," ",IF(D44/C44*100&gt;200,"СВ.200",D44/C44))</f>
        <v>0.65299774976502467</v>
      </c>
      <c r="G44" s="22">
        <f t="shared" si="466"/>
        <v>0.87542158695384631</v>
      </c>
      <c r="H44" s="21">
        <f t="shared" ref="H44:H47" si="541">M44+R44+W44+AB44+AG44+AL44</f>
        <v>3367400</v>
      </c>
      <c r="I44" s="21">
        <f>N44+S44+X44+AC44+AH44+AM44</f>
        <v>2163157.06</v>
      </c>
      <c r="J44" s="19">
        <v>907103.89</v>
      </c>
      <c r="K44" s="22">
        <f>IF(I44&lt;=0," ",IF(I44/H44*100&gt;200,"СВ.200",I44/H44))</f>
        <v>0.64238197422343646</v>
      </c>
      <c r="L44" s="22" t="str">
        <f>IF(J44=0," ",IF(I44/J44*100&gt;200,"св.200",I44/J44))</f>
        <v>св.200</v>
      </c>
      <c r="M44" s="21">
        <v>1758400</v>
      </c>
      <c r="N44" s="21">
        <v>1629705.19</v>
      </c>
      <c r="O44" s="63">
        <v>434763.28</v>
      </c>
      <c r="P44" s="22">
        <f t="shared" si="467"/>
        <v>0.92681141378525933</v>
      </c>
      <c r="Q44" s="22" t="str">
        <f t="shared" si="159"/>
        <v>св.200</v>
      </c>
      <c r="R44" s="21"/>
      <c r="S44" s="21"/>
      <c r="T44" s="63"/>
      <c r="U44" s="22" t="str">
        <f t="shared" si="468"/>
        <v xml:space="preserve"> </v>
      </c>
      <c r="V44" s="22" t="str">
        <f t="shared" ref="V44:V47" si="542">IF(S44=0," ",IF(S44/T44*100&gt;200,"св.200",S44/T44))</f>
        <v xml:space="preserve"> </v>
      </c>
      <c r="W44" s="21">
        <v>105000</v>
      </c>
      <c r="X44" s="21">
        <v>33142.910000000003</v>
      </c>
      <c r="Y44" s="63">
        <v>65193</v>
      </c>
      <c r="Z44" s="22">
        <f t="shared" ref="Z44:Z45" si="543">IF(X44&lt;=0," ",IF(W44&lt;=0," ",IF(X44/W44*100&gt;200,"СВ.200",X44/W44)))</f>
        <v>0.31564676190476193</v>
      </c>
      <c r="AA44" s="22">
        <f t="shared" ref="AA44:AA45" si="544">IF(Y44=0," ",IF(X44/Y44*100&gt;200,"св.200",X44/Y44))</f>
        <v>0.50838142131823971</v>
      </c>
      <c r="AB44" s="21">
        <v>100000</v>
      </c>
      <c r="AC44" s="21">
        <v>36816.769999999997</v>
      </c>
      <c r="AD44" s="63">
        <v>7191.67</v>
      </c>
      <c r="AE44" s="22">
        <f t="shared" si="470"/>
        <v>0.36816769999999999</v>
      </c>
      <c r="AF44" s="22" t="str">
        <f t="shared" si="162"/>
        <v>св.200</v>
      </c>
      <c r="AG44" s="21">
        <v>1400000</v>
      </c>
      <c r="AH44" s="21">
        <v>461592.19</v>
      </c>
      <c r="AI44" s="63">
        <v>397765.03</v>
      </c>
      <c r="AJ44" s="22">
        <f>IF(AH44&lt;=0," ",IF(AG44&lt;=0," ",IF(AH44/AG44*100&gt;200,"СВ.200",AH44/AG44)))</f>
        <v>0.32970870714285716</v>
      </c>
      <c r="AK44" s="22">
        <f t="shared" si="163"/>
        <v>1.1604644832654092</v>
      </c>
      <c r="AL44" s="21">
        <v>4000</v>
      </c>
      <c r="AM44" s="21">
        <v>1900</v>
      </c>
      <c r="AN44" s="63">
        <v>1500</v>
      </c>
      <c r="AO44" s="22">
        <f t="shared" si="313"/>
        <v>0.47499999999999998</v>
      </c>
      <c r="AP44" s="22">
        <f t="shared" si="164"/>
        <v>1.2666666666666666</v>
      </c>
      <c r="AQ44" s="21">
        <f t="shared" ref="AQ44:AQ47" si="545">AV44+BA44+BF44+BK44+BP44+BU44+BZ44+CE44+CT44+CY44+DD44+DL44+DQ44</f>
        <v>250000</v>
      </c>
      <c r="AR44" s="21">
        <f>AW44+BB44+BG44+BL44+BQ44+BV44+CA44+CF44+++++CU44+CZ44+DE44+DI44+DM44+DR44</f>
        <v>198997</v>
      </c>
      <c r="AS44" s="36">
        <v>1791200.6700000002</v>
      </c>
      <c r="AT44" s="22">
        <f>IF(AR44&lt;=0," ",IF(AQ44&lt;=0," ",IF(AR44/AQ44*100&gt;200,"СВ.200",AR44/AQ44)))</f>
        <v>0.79598800000000003</v>
      </c>
      <c r="AU44" s="22">
        <f>IF(AS44=0," ",IF(AR44/AS44*100&gt;200,"св.200",AR44/AS44))</f>
        <v>0.11109698836814302</v>
      </c>
      <c r="AV44" s="21"/>
      <c r="AW44" s="21"/>
      <c r="AX44" s="63"/>
      <c r="AY44" s="22" t="str">
        <f t="shared" si="474"/>
        <v xml:space="preserve"> </v>
      </c>
      <c r="AZ44" s="22" t="str">
        <f t="shared" si="165"/>
        <v xml:space="preserve"> </v>
      </c>
      <c r="BA44" s="21"/>
      <c r="BB44" s="21">
        <v>95205.52</v>
      </c>
      <c r="BC44" s="63"/>
      <c r="BD44" s="22" t="str">
        <f t="shared" si="166"/>
        <v xml:space="preserve"> </v>
      </c>
      <c r="BE44" s="22" t="str">
        <f t="shared" si="167"/>
        <v xml:space="preserve"> </v>
      </c>
      <c r="BF44" s="21">
        <v>250000</v>
      </c>
      <c r="BG44" s="21">
        <v>98791.48</v>
      </c>
      <c r="BH44" s="63">
        <v>136605.48000000001</v>
      </c>
      <c r="BI44" s="22">
        <f t="shared" si="479"/>
        <v>0.39516592</v>
      </c>
      <c r="BJ44" s="22">
        <f t="shared" si="169"/>
        <v>0.72318826448250828</v>
      </c>
      <c r="BK44" s="21"/>
      <c r="BL44" s="21"/>
      <c r="BM44" s="63"/>
      <c r="BN44" s="22"/>
      <c r="BO44" s="22" t="str">
        <f t="shared" si="170"/>
        <v xml:space="preserve"> </v>
      </c>
      <c r="BP44" s="21"/>
      <c r="BQ44" s="21"/>
      <c r="BR44" s="63"/>
      <c r="BS44" s="22" t="str">
        <f t="shared" si="475"/>
        <v xml:space="preserve"> </v>
      </c>
      <c r="BT44" s="22" t="str">
        <f t="shared" si="252"/>
        <v xml:space="preserve"> </v>
      </c>
      <c r="BU44" s="21"/>
      <c r="BV44" s="21">
        <v>5000</v>
      </c>
      <c r="BW44" s="63"/>
      <c r="BX44" s="22" t="str">
        <f t="shared" si="515"/>
        <v xml:space="preserve"> </v>
      </c>
      <c r="BY44" s="22"/>
      <c r="BZ44" s="21"/>
      <c r="CA44" s="21"/>
      <c r="CB44" s="63"/>
      <c r="CC44" s="22" t="str">
        <f t="shared" si="294"/>
        <v xml:space="preserve"> </v>
      </c>
      <c r="CD44" s="22" t="str">
        <f t="shared" si="172"/>
        <v xml:space="preserve"> </v>
      </c>
      <c r="CE44" s="21">
        <f t="shared" ref="CE44:CE47" si="546">CJ44+CO44</f>
        <v>0</v>
      </c>
      <c r="CF44" s="21">
        <f t="shared" ref="CF44:CF47" si="547">CK44+CP44</f>
        <v>0</v>
      </c>
      <c r="CG44" s="21">
        <v>1640308.32</v>
      </c>
      <c r="CH44" s="28" t="str">
        <f t="shared" si="173"/>
        <v xml:space="preserve"> </v>
      </c>
      <c r="CI44" s="22">
        <f t="shared" si="191"/>
        <v>0</v>
      </c>
      <c r="CJ44" s="21"/>
      <c r="CK44" s="21"/>
      <c r="CL44" s="63"/>
      <c r="CM44" s="22" t="str">
        <f t="shared" si="174"/>
        <v xml:space="preserve"> </v>
      </c>
      <c r="CN44" s="22" t="str">
        <f t="shared" si="175"/>
        <v xml:space="preserve"> </v>
      </c>
      <c r="CO44" s="21"/>
      <c r="CP44" s="21"/>
      <c r="CQ44" s="63">
        <v>1640308.32</v>
      </c>
      <c r="CR44" s="22" t="str">
        <f t="shared" si="176"/>
        <v xml:space="preserve"> </v>
      </c>
      <c r="CS44" s="22">
        <f t="shared" si="177"/>
        <v>0</v>
      </c>
      <c r="CT44" s="21"/>
      <c r="CU44" s="21"/>
      <c r="CV44" s="63"/>
      <c r="CW44" s="22" t="str">
        <f t="shared" si="178"/>
        <v xml:space="preserve"> </v>
      </c>
      <c r="CX44" s="22" t="str">
        <f t="shared" si="179"/>
        <v xml:space="preserve"> </v>
      </c>
      <c r="CY44" s="21"/>
      <c r="CZ44" s="21"/>
      <c r="DA44" s="63"/>
      <c r="DB44" s="22" t="str">
        <f t="shared" si="476"/>
        <v xml:space="preserve"> </v>
      </c>
      <c r="DC44" s="22" t="str">
        <f t="shared" si="180"/>
        <v xml:space="preserve"> </v>
      </c>
      <c r="DD44" s="21"/>
      <c r="DE44" s="21"/>
      <c r="DF44" s="63"/>
      <c r="DG44" s="22" t="str">
        <f t="shared" si="477"/>
        <v xml:space="preserve"> </v>
      </c>
      <c r="DH44" s="22" t="str">
        <f t="shared" si="181"/>
        <v xml:space="preserve"> </v>
      </c>
      <c r="DI44" s="21"/>
      <c r="DJ44" s="63"/>
      <c r="DK44" s="22" t="str">
        <f t="shared" si="182"/>
        <v xml:space="preserve"> </v>
      </c>
      <c r="DL44" s="21"/>
      <c r="DM44" s="21"/>
      <c r="DN44" s="63"/>
      <c r="DO44" s="22" t="str">
        <f t="shared" si="478"/>
        <v xml:space="preserve"> </v>
      </c>
      <c r="DP44" s="51" t="str">
        <f t="shared" si="183"/>
        <v xml:space="preserve"> </v>
      </c>
      <c r="DQ44" s="21"/>
      <c r="DR44" s="21"/>
      <c r="DS44" s="63">
        <v>14286.87</v>
      </c>
      <c r="DT44" s="22" t="str">
        <f t="shared" ref="DT44:DT47" si="548">IF(DR44&lt;=0," ",IF(DQ44&lt;=0," ",IF(DR44/DQ44*100&gt;200,"СВ.200",DR44/DQ44)))</f>
        <v xml:space="preserve"> </v>
      </c>
      <c r="DU44" s="22">
        <f t="shared" ref="DU44:DU47" si="549">IF(DS44=0," ",IF(DR44/DS44*100&gt;200,"св.200",DR44/DS44))</f>
        <v>0</v>
      </c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</row>
    <row r="45" spans="1:144" s="14" customFormat="1" ht="15.75" customHeight="1" outlineLevel="1" x14ac:dyDescent="0.25">
      <c r="A45" s="13">
        <f t="shared" ref="A45:A47" si="550">A44+1</f>
        <v>34</v>
      </c>
      <c r="B45" s="8" t="s">
        <v>17</v>
      </c>
      <c r="C45" s="21">
        <f>H45+AQ45</f>
        <v>929499.95</v>
      </c>
      <c r="D45" s="21">
        <f>I45+AR45</f>
        <v>476318.62</v>
      </c>
      <c r="E45" s="21">
        <v>223108.93</v>
      </c>
      <c r="F45" s="22">
        <f>IF(D45&lt;=0," ",IF(D45/C45*100&gt;200,"СВ.200",D45/C45))</f>
        <v>0.51244609534406105</v>
      </c>
      <c r="G45" s="22" t="str">
        <f t="shared" si="466"/>
        <v>св.200</v>
      </c>
      <c r="H45" s="21">
        <f t="shared" si="541"/>
        <v>637000</v>
      </c>
      <c r="I45" s="21">
        <f>N45+S45+X45+AC45+AH45+AM45</f>
        <v>295662.56</v>
      </c>
      <c r="J45" s="19">
        <v>134598.93</v>
      </c>
      <c r="K45" s="22">
        <f>IF(I45&lt;=0," ",IF(I45/H45*100&gt;200,"СВ.200",I45/H45))</f>
        <v>0.46414844583987441</v>
      </c>
      <c r="L45" s="22" t="str">
        <f>IF(J45=0," ",IF(I45/J45*100&gt;200,"св.200",I45/J45))</f>
        <v>св.200</v>
      </c>
      <c r="M45" s="21">
        <v>91000</v>
      </c>
      <c r="N45" s="21">
        <v>36611.1</v>
      </c>
      <c r="O45" s="63">
        <v>38661.78</v>
      </c>
      <c r="P45" s="22">
        <f t="shared" si="467"/>
        <v>0.40231978021978021</v>
      </c>
      <c r="Q45" s="22">
        <f t="shared" si="159"/>
        <v>0.94695846906169345</v>
      </c>
      <c r="R45" s="21"/>
      <c r="S45" s="21"/>
      <c r="T45" s="63"/>
      <c r="U45" s="22" t="str">
        <f t="shared" si="468"/>
        <v xml:space="preserve"> </v>
      </c>
      <c r="V45" s="22" t="str">
        <f t="shared" si="542"/>
        <v xml:space="preserve"> </v>
      </c>
      <c r="W45" s="21"/>
      <c r="X45" s="21"/>
      <c r="Y45" s="63"/>
      <c r="Z45" s="22" t="str">
        <f t="shared" si="543"/>
        <v xml:space="preserve"> </v>
      </c>
      <c r="AA45" s="22" t="str">
        <f t="shared" si="544"/>
        <v xml:space="preserve"> </v>
      </c>
      <c r="AB45" s="21">
        <v>39000</v>
      </c>
      <c r="AC45" s="21">
        <v>10097.719999999999</v>
      </c>
      <c r="AD45" s="63">
        <v>3056.19</v>
      </c>
      <c r="AE45" s="22">
        <f t="shared" si="470"/>
        <v>0.25891589743589744</v>
      </c>
      <c r="AF45" s="22" t="str">
        <f t="shared" si="162"/>
        <v>св.200</v>
      </c>
      <c r="AG45" s="21">
        <v>506000</v>
      </c>
      <c r="AH45" s="21">
        <v>248953.74</v>
      </c>
      <c r="AI45" s="63">
        <v>92580.96</v>
      </c>
      <c r="AJ45" s="22">
        <f t="shared" si="471"/>
        <v>0.49200343873517782</v>
      </c>
      <c r="AK45" s="22" t="str">
        <f t="shared" si="163"/>
        <v>св.200</v>
      </c>
      <c r="AL45" s="21">
        <v>1000</v>
      </c>
      <c r="AM45" s="21"/>
      <c r="AN45" s="63">
        <v>300</v>
      </c>
      <c r="AO45" s="22" t="str">
        <f t="shared" ref="AO45:AO47" si="551">IF(AM45&lt;=0," ",IF(AL45&lt;=0," ",IF(AM45/AL45*100&gt;200,"СВ.200",AM45/AL45)))</f>
        <v xml:space="preserve"> </v>
      </c>
      <c r="AP45" s="22">
        <f t="shared" ref="AP45:AP47" si="552">IF(AN45=0," ",IF(AM45/AN45*100&gt;200,"св.200",AM45/AN45))</f>
        <v>0</v>
      </c>
      <c r="AQ45" s="21">
        <f t="shared" si="545"/>
        <v>292499.95</v>
      </c>
      <c r="AR45" s="21">
        <f>AW45+BB45+BG45+BL45+BQ45+BV45+CA45+CF45+++++CU45+CZ45+DE45+DI45+DM45+DR45</f>
        <v>180656.06</v>
      </c>
      <c r="AS45" s="36">
        <v>88510</v>
      </c>
      <c r="AT45" s="22">
        <f>IF(AR45&lt;=0," ",IF(AQ45&lt;=0," ",IF(AR45/AQ45*100&gt;200,"СВ.200",AR45/AQ45)))</f>
        <v>0.61762766113293355</v>
      </c>
      <c r="AU45" s="22" t="str">
        <f>IF(AS45=0," ",IF(AR45/AS45*100&gt;200,"св.200",AR45/AS45))</f>
        <v>св.200</v>
      </c>
      <c r="AV45" s="21"/>
      <c r="AW45" s="21"/>
      <c r="AX45" s="63"/>
      <c r="AY45" s="22" t="str">
        <f t="shared" si="474"/>
        <v xml:space="preserve"> </v>
      </c>
      <c r="AZ45" s="22" t="str">
        <f t="shared" si="165"/>
        <v xml:space="preserve"> </v>
      </c>
      <c r="BA45" s="21">
        <v>40000</v>
      </c>
      <c r="BB45" s="21">
        <v>40536.11</v>
      </c>
      <c r="BC45" s="63"/>
      <c r="BD45" s="22">
        <f t="shared" si="166"/>
        <v>1.01340275</v>
      </c>
      <c r="BE45" s="22" t="str">
        <f t="shared" si="167"/>
        <v xml:space="preserve"> </v>
      </c>
      <c r="BF45" s="21">
        <v>86400</v>
      </c>
      <c r="BG45" s="21">
        <v>43200</v>
      </c>
      <c r="BH45" s="63">
        <v>43200</v>
      </c>
      <c r="BI45" s="22">
        <f t="shared" si="479"/>
        <v>0.5</v>
      </c>
      <c r="BJ45" s="22">
        <f t="shared" si="169"/>
        <v>1</v>
      </c>
      <c r="BK45" s="21"/>
      <c r="BL45" s="21"/>
      <c r="BM45" s="63"/>
      <c r="BN45" s="22"/>
      <c r="BO45" s="22" t="str">
        <f t="shared" si="170"/>
        <v xml:space="preserve"> </v>
      </c>
      <c r="BP45" s="21"/>
      <c r="BQ45" s="21"/>
      <c r="BR45" s="63"/>
      <c r="BS45" s="22" t="str">
        <f t="shared" si="475"/>
        <v xml:space="preserve"> </v>
      </c>
      <c r="BT45" s="22" t="str">
        <f t="shared" si="252"/>
        <v xml:space="preserve"> </v>
      </c>
      <c r="BU45" s="21">
        <v>20000</v>
      </c>
      <c r="BV45" s="21">
        <v>16920</v>
      </c>
      <c r="BW45" s="63">
        <v>13710</v>
      </c>
      <c r="BX45" s="22">
        <f t="shared" si="515"/>
        <v>0.84599999999999997</v>
      </c>
      <c r="BY45" s="22">
        <f t="shared" si="538"/>
        <v>1.2341356673960613</v>
      </c>
      <c r="BZ45" s="21"/>
      <c r="CA45" s="21"/>
      <c r="CB45" s="63"/>
      <c r="CC45" s="22" t="str">
        <f>IF(CA45&lt;=0," ",IF(BZ45&lt;=0," ",IF(CA45/BZ45*100&gt;200,"св.200",CA45/BZ45)))</f>
        <v xml:space="preserve"> </v>
      </c>
      <c r="CD45" s="22" t="str">
        <f t="shared" si="172"/>
        <v xml:space="preserve"> </v>
      </c>
      <c r="CE45" s="21">
        <f t="shared" si="546"/>
        <v>0</v>
      </c>
      <c r="CF45" s="21">
        <f t="shared" si="547"/>
        <v>0</v>
      </c>
      <c r="CG45" s="21">
        <v>0</v>
      </c>
      <c r="CH45" s="28" t="str">
        <f t="shared" si="173"/>
        <v xml:space="preserve"> </v>
      </c>
      <c r="CI45" s="22" t="str">
        <f t="shared" si="191"/>
        <v xml:space="preserve"> </v>
      </c>
      <c r="CJ45" s="21"/>
      <c r="CK45" s="21"/>
      <c r="CL45" s="63"/>
      <c r="CM45" s="22" t="str">
        <f t="shared" si="174"/>
        <v xml:space="preserve"> </v>
      </c>
      <c r="CN45" s="22" t="str">
        <f t="shared" si="175"/>
        <v xml:space="preserve"> </v>
      </c>
      <c r="CO45" s="21"/>
      <c r="CP45" s="21"/>
      <c r="CQ45" s="63"/>
      <c r="CR45" s="22" t="str">
        <f t="shared" si="176"/>
        <v xml:space="preserve"> </v>
      </c>
      <c r="CS45" s="22" t="str">
        <f t="shared" si="177"/>
        <v xml:space="preserve"> </v>
      </c>
      <c r="CT45" s="21"/>
      <c r="CU45" s="21"/>
      <c r="CV45" s="63"/>
      <c r="CW45" s="22" t="str">
        <f t="shared" si="178"/>
        <v xml:space="preserve"> </v>
      </c>
      <c r="CX45" s="22" t="str">
        <f t="shared" si="179"/>
        <v xml:space="preserve"> </v>
      </c>
      <c r="CY45" s="21"/>
      <c r="CZ45" s="21"/>
      <c r="DA45" s="63"/>
      <c r="DB45" s="22" t="str">
        <f t="shared" si="476"/>
        <v xml:space="preserve"> </v>
      </c>
      <c r="DC45" s="22" t="str">
        <f t="shared" si="180"/>
        <v xml:space="preserve"> </v>
      </c>
      <c r="DD45" s="21"/>
      <c r="DE45" s="21"/>
      <c r="DF45" s="63"/>
      <c r="DG45" s="22" t="str">
        <f t="shared" si="477"/>
        <v xml:space="preserve"> </v>
      </c>
      <c r="DH45" s="22" t="str">
        <f t="shared" si="181"/>
        <v xml:space="preserve"> </v>
      </c>
      <c r="DI45" s="21"/>
      <c r="DJ45" s="63"/>
      <c r="DK45" s="22" t="str">
        <f t="shared" si="182"/>
        <v xml:space="preserve"> </v>
      </c>
      <c r="DL45" s="21"/>
      <c r="DM45" s="21"/>
      <c r="DN45" s="63"/>
      <c r="DO45" s="22" t="str">
        <f t="shared" si="478"/>
        <v xml:space="preserve"> </v>
      </c>
      <c r="DP45" s="51" t="str">
        <f t="shared" si="183"/>
        <v xml:space="preserve"> </v>
      </c>
      <c r="DQ45" s="21">
        <v>146099.95000000001</v>
      </c>
      <c r="DR45" s="21">
        <v>79999.95</v>
      </c>
      <c r="DS45" s="63">
        <v>31600</v>
      </c>
      <c r="DT45" s="22">
        <f t="shared" si="548"/>
        <v>0.54757000259069211</v>
      </c>
      <c r="DU45" s="22" t="str">
        <f t="shared" si="549"/>
        <v>св.200</v>
      </c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</row>
    <row r="46" spans="1:144" s="14" customFormat="1" ht="15.75" customHeight="1" outlineLevel="1" x14ac:dyDescent="0.25">
      <c r="A46" s="13">
        <f t="shared" si="550"/>
        <v>35</v>
      </c>
      <c r="B46" s="8" t="s">
        <v>5</v>
      </c>
      <c r="C46" s="21">
        <f>H46+AQ46</f>
        <v>598230</v>
      </c>
      <c r="D46" s="21">
        <f>I46+AR46</f>
        <v>169852.07</v>
      </c>
      <c r="E46" s="21">
        <v>142675.4</v>
      </c>
      <c r="F46" s="22">
        <f>IF(D46&lt;=0," ",IF(D46/C46*100&gt;200,"СВ.200",D46/C46))</f>
        <v>0.28392436019591127</v>
      </c>
      <c r="G46" s="22">
        <f t="shared" si="466"/>
        <v>1.1904790174059439</v>
      </c>
      <c r="H46" s="21">
        <f t="shared" si="541"/>
        <v>537240</v>
      </c>
      <c r="I46" s="21">
        <f>N46+S46+X46+AC46+AH46+AM46</f>
        <v>114070.70999999999</v>
      </c>
      <c r="J46" s="19">
        <v>117382.17</v>
      </c>
      <c r="K46" s="22">
        <f>IF(I46&lt;=0," ",IF(I46/H46*100&gt;200,"СВ.200",I46/H46))</f>
        <v>0.21232728389546571</v>
      </c>
      <c r="L46" s="22">
        <f>IF(J46=0," ",IF(I46/J46*100&gt;200,"св.200",I46/J46))</f>
        <v>0.97178907154297789</v>
      </c>
      <c r="M46" s="21">
        <v>21240</v>
      </c>
      <c r="N46" s="21">
        <v>19590.75</v>
      </c>
      <c r="O46" s="63">
        <v>9995.39</v>
      </c>
      <c r="P46" s="22">
        <f t="shared" si="467"/>
        <v>0.92235169491525426</v>
      </c>
      <c r="Q46" s="22">
        <f t="shared" si="159"/>
        <v>1.9599785501116016</v>
      </c>
      <c r="R46" s="21"/>
      <c r="S46" s="21"/>
      <c r="T46" s="63"/>
      <c r="U46" s="22" t="str">
        <f t="shared" si="468"/>
        <v xml:space="preserve"> </v>
      </c>
      <c r="V46" s="22" t="str">
        <f t="shared" si="542"/>
        <v xml:space="preserve"> </v>
      </c>
      <c r="W46" s="21"/>
      <c r="X46" s="21"/>
      <c r="Y46" s="63"/>
      <c r="Z46" s="22" t="str">
        <f t="shared" si="469"/>
        <v xml:space="preserve"> </v>
      </c>
      <c r="AA46" s="22" t="str">
        <f t="shared" si="161"/>
        <v xml:space="preserve"> </v>
      </c>
      <c r="AB46" s="21">
        <v>92000</v>
      </c>
      <c r="AC46" s="21">
        <v>3295.2</v>
      </c>
      <c r="AD46" s="63">
        <v>1014.93</v>
      </c>
      <c r="AE46" s="22">
        <f t="shared" si="470"/>
        <v>3.5817391304347822E-2</v>
      </c>
      <c r="AF46" s="22" t="str">
        <f t="shared" si="162"/>
        <v>св.200</v>
      </c>
      <c r="AG46" s="21">
        <v>423000</v>
      </c>
      <c r="AH46" s="21">
        <v>90984.76</v>
      </c>
      <c r="AI46" s="63">
        <v>106071.85</v>
      </c>
      <c r="AJ46" s="22">
        <f t="shared" si="471"/>
        <v>0.21509399527186759</v>
      </c>
      <c r="AK46" s="22">
        <f t="shared" si="163"/>
        <v>0.85776537318807944</v>
      </c>
      <c r="AL46" s="21">
        <v>1000</v>
      </c>
      <c r="AM46" s="21">
        <v>200</v>
      </c>
      <c r="AN46" s="63">
        <v>300</v>
      </c>
      <c r="AO46" s="22">
        <f t="shared" si="551"/>
        <v>0.2</v>
      </c>
      <c r="AP46" s="22">
        <f t="shared" si="552"/>
        <v>0.66666666666666663</v>
      </c>
      <c r="AQ46" s="21">
        <f t="shared" si="545"/>
        <v>60990</v>
      </c>
      <c r="AR46" s="21">
        <f>AW46+BB46+BG46+BL46+BQ46+BV46+CA46+CF46+++++CU46+CZ46+DE46+DI46+DM46+DR46</f>
        <v>55781.36</v>
      </c>
      <c r="AS46" s="36">
        <v>25293.23</v>
      </c>
      <c r="AT46" s="22">
        <f>IF(AR46&lt;=0," ",IF(AQ46&lt;=0," ",IF(AR46/AQ46*100&gt;200,"СВ.200",AR46/AQ46)))</f>
        <v>0.9145984587637318</v>
      </c>
      <c r="AU46" s="22" t="str">
        <f>IF(AS46=0," ",IF(AR46/AS46*100&gt;200,"св.200",AR46/AS46))</f>
        <v>св.200</v>
      </c>
      <c r="AV46" s="21"/>
      <c r="AW46" s="21"/>
      <c r="AX46" s="63"/>
      <c r="AY46" s="22" t="str">
        <f t="shared" si="474"/>
        <v xml:space="preserve"> </v>
      </c>
      <c r="AZ46" s="22" t="str">
        <f t="shared" si="165"/>
        <v xml:space="preserve"> </v>
      </c>
      <c r="BA46" s="21"/>
      <c r="BB46" s="21"/>
      <c r="BC46" s="63"/>
      <c r="BD46" s="22" t="str">
        <f t="shared" si="166"/>
        <v xml:space="preserve"> </v>
      </c>
      <c r="BE46" s="22" t="str">
        <f t="shared" si="167"/>
        <v xml:space="preserve"> </v>
      </c>
      <c r="BF46" s="21"/>
      <c r="BG46" s="21"/>
      <c r="BH46" s="63"/>
      <c r="BI46" s="22" t="str">
        <f t="shared" si="479"/>
        <v xml:space="preserve"> </v>
      </c>
      <c r="BJ46" s="22" t="str">
        <f t="shared" si="169"/>
        <v xml:space="preserve"> </v>
      </c>
      <c r="BK46" s="21"/>
      <c r="BL46" s="21"/>
      <c r="BM46" s="63"/>
      <c r="BN46" s="22"/>
      <c r="BO46" s="22" t="str">
        <f t="shared" si="170"/>
        <v xml:space="preserve"> </v>
      </c>
      <c r="BP46" s="21"/>
      <c r="BQ46" s="21"/>
      <c r="BR46" s="63"/>
      <c r="BS46" s="22" t="str">
        <f t="shared" si="475"/>
        <v xml:space="preserve"> </v>
      </c>
      <c r="BT46" s="22" t="str">
        <f t="shared" si="252"/>
        <v xml:space="preserve"> </v>
      </c>
      <c r="BU46" s="21">
        <v>21890</v>
      </c>
      <c r="BV46" s="21">
        <v>25781.360000000001</v>
      </c>
      <c r="BW46" s="63">
        <v>25293.23</v>
      </c>
      <c r="BX46" s="22">
        <f t="shared" si="515"/>
        <v>1.1777688442211056</v>
      </c>
      <c r="BY46" s="22">
        <f t="shared" si="538"/>
        <v>1.0192988400453402</v>
      </c>
      <c r="BZ46" s="21"/>
      <c r="CA46" s="21"/>
      <c r="CB46" s="63"/>
      <c r="CC46" s="22" t="str">
        <f t="shared" si="294"/>
        <v xml:space="preserve"> </v>
      </c>
      <c r="CD46" s="22" t="str">
        <f t="shared" si="172"/>
        <v xml:space="preserve"> </v>
      </c>
      <c r="CE46" s="21">
        <f t="shared" si="546"/>
        <v>0</v>
      </c>
      <c r="CF46" s="21">
        <f t="shared" si="547"/>
        <v>0</v>
      </c>
      <c r="CG46" s="21">
        <v>0</v>
      </c>
      <c r="CH46" s="28" t="str">
        <f t="shared" si="173"/>
        <v xml:space="preserve"> </v>
      </c>
      <c r="CI46" s="22" t="str">
        <f t="shared" si="191"/>
        <v xml:space="preserve"> </v>
      </c>
      <c r="CJ46" s="21"/>
      <c r="CK46" s="21"/>
      <c r="CL46" s="63"/>
      <c r="CM46" s="22" t="str">
        <f t="shared" si="174"/>
        <v xml:space="preserve"> </v>
      </c>
      <c r="CN46" s="22" t="str">
        <f t="shared" si="175"/>
        <v xml:space="preserve"> </v>
      </c>
      <c r="CO46" s="21"/>
      <c r="CP46" s="21"/>
      <c r="CQ46" s="63"/>
      <c r="CR46" s="22" t="str">
        <f t="shared" si="176"/>
        <v xml:space="preserve"> </v>
      </c>
      <c r="CS46" s="22" t="str">
        <f t="shared" si="177"/>
        <v xml:space="preserve"> </v>
      </c>
      <c r="CT46" s="21"/>
      <c r="CU46" s="21"/>
      <c r="CV46" s="63"/>
      <c r="CW46" s="22" t="str">
        <f t="shared" si="178"/>
        <v xml:space="preserve"> </v>
      </c>
      <c r="CX46" s="22" t="str">
        <f t="shared" si="179"/>
        <v xml:space="preserve"> </v>
      </c>
      <c r="CY46" s="21"/>
      <c r="CZ46" s="21"/>
      <c r="DA46" s="63"/>
      <c r="DB46" s="22" t="str">
        <f t="shared" si="476"/>
        <v xml:space="preserve"> </v>
      </c>
      <c r="DC46" s="22" t="str">
        <f t="shared" si="180"/>
        <v xml:space="preserve"> </v>
      </c>
      <c r="DD46" s="21"/>
      <c r="DE46" s="21"/>
      <c r="DF46" s="63"/>
      <c r="DG46" s="22" t="str">
        <f t="shared" si="477"/>
        <v xml:space="preserve"> </v>
      </c>
      <c r="DH46" s="22" t="str">
        <f t="shared" si="181"/>
        <v xml:space="preserve"> </v>
      </c>
      <c r="DI46" s="21"/>
      <c r="DJ46" s="63"/>
      <c r="DK46" s="22" t="str">
        <f t="shared" si="182"/>
        <v xml:space="preserve"> </v>
      </c>
      <c r="DL46" s="21"/>
      <c r="DM46" s="21"/>
      <c r="DN46" s="63"/>
      <c r="DO46" s="22" t="str">
        <f t="shared" si="478"/>
        <v xml:space="preserve"> </v>
      </c>
      <c r="DP46" s="51" t="str">
        <f t="shared" si="183"/>
        <v xml:space="preserve"> </v>
      </c>
      <c r="DQ46" s="21">
        <v>39100</v>
      </c>
      <c r="DR46" s="21">
        <v>30000</v>
      </c>
      <c r="DS46" s="63"/>
      <c r="DT46" s="22">
        <f t="shared" si="548"/>
        <v>0.76726342710997442</v>
      </c>
      <c r="DU46" s="22" t="str">
        <f t="shared" si="549"/>
        <v xml:space="preserve"> </v>
      </c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</row>
    <row r="47" spans="1:144" s="14" customFormat="1" ht="15.75" customHeight="1" outlineLevel="1" x14ac:dyDescent="0.25">
      <c r="A47" s="13">
        <f t="shared" si="550"/>
        <v>36</v>
      </c>
      <c r="B47" s="8" t="s">
        <v>66</v>
      </c>
      <c r="C47" s="21">
        <f>H47+AQ47</f>
        <v>861000</v>
      </c>
      <c r="D47" s="21">
        <f>I47+AR47</f>
        <v>148663.64000000001</v>
      </c>
      <c r="E47" s="21">
        <v>683499.44</v>
      </c>
      <c r="F47" s="22">
        <f>IF(D47&lt;=0," ",IF(D47/C47*100&gt;200,"СВ.200",D47/C47))</f>
        <v>0.17266392566782812</v>
      </c>
      <c r="G47" s="22">
        <f t="shared" si="466"/>
        <v>0.21750367491156983</v>
      </c>
      <c r="H47" s="21">
        <f t="shared" si="541"/>
        <v>761000</v>
      </c>
      <c r="I47" s="21">
        <f>N47+S47+X47+AC47+AH47+AM47</f>
        <v>58843.64</v>
      </c>
      <c r="J47" s="19">
        <v>100557.44</v>
      </c>
      <c r="K47" s="22">
        <f>IF(I47&lt;=0," ",IF(I47/H47*100&gt;200,"СВ.200",I47/H47))</f>
        <v>7.7324099868593954E-2</v>
      </c>
      <c r="L47" s="22">
        <f>IF(J47=0," ",IF(I47/J47*100&gt;200,"св.200",I47/J47))</f>
        <v>0.5851744038034381</v>
      </c>
      <c r="M47" s="21">
        <v>38000</v>
      </c>
      <c r="N47" s="21">
        <v>20984.75</v>
      </c>
      <c r="O47" s="63">
        <v>18086.060000000001</v>
      </c>
      <c r="P47" s="22">
        <f t="shared" si="467"/>
        <v>0.5522302631578947</v>
      </c>
      <c r="Q47" s="22">
        <f t="shared" si="159"/>
        <v>1.1602720548311793</v>
      </c>
      <c r="R47" s="21"/>
      <c r="S47" s="21"/>
      <c r="T47" s="63"/>
      <c r="U47" s="22" t="str">
        <f t="shared" si="468"/>
        <v xml:space="preserve"> </v>
      </c>
      <c r="V47" s="22" t="str">
        <f t="shared" si="542"/>
        <v xml:space="preserve"> </v>
      </c>
      <c r="W47" s="21"/>
      <c r="X47" s="21"/>
      <c r="Y47" s="63"/>
      <c r="Z47" s="22" t="str">
        <f t="shared" si="469"/>
        <v xml:space="preserve"> </v>
      </c>
      <c r="AA47" s="22" t="str">
        <f t="shared" si="161"/>
        <v xml:space="preserve"> </v>
      </c>
      <c r="AB47" s="21">
        <v>50000</v>
      </c>
      <c r="AC47" s="21">
        <v>10978.39</v>
      </c>
      <c r="AD47" s="63">
        <v>1807.94</v>
      </c>
      <c r="AE47" s="22">
        <f t="shared" si="470"/>
        <v>0.21956779999999998</v>
      </c>
      <c r="AF47" s="22" t="str">
        <f t="shared" si="162"/>
        <v>св.200</v>
      </c>
      <c r="AG47" s="21">
        <v>672000</v>
      </c>
      <c r="AH47" s="21">
        <v>26880.5</v>
      </c>
      <c r="AI47" s="63">
        <v>80663.44</v>
      </c>
      <c r="AJ47" s="22">
        <f t="shared" si="471"/>
        <v>4.0000744047619045E-2</v>
      </c>
      <c r="AK47" s="22">
        <f t="shared" si="163"/>
        <v>0.33324266854971718</v>
      </c>
      <c r="AL47" s="21">
        <v>1000</v>
      </c>
      <c r="AM47" s="21"/>
      <c r="AN47" s="63"/>
      <c r="AO47" s="22" t="str">
        <f t="shared" si="551"/>
        <v xml:space="preserve"> </v>
      </c>
      <c r="AP47" s="22" t="str">
        <f t="shared" si="552"/>
        <v xml:space="preserve"> </v>
      </c>
      <c r="AQ47" s="21">
        <f t="shared" si="545"/>
        <v>100000</v>
      </c>
      <c r="AR47" s="21">
        <f>AW47+BB47+BG47+BL47+BQ47+BV47+CA47+CF47+++++CU47+CZ47+DE47+DI47+DM47+DR47</f>
        <v>89820</v>
      </c>
      <c r="AS47" s="36">
        <v>582942</v>
      </c>
      <c r="AT47" s="22">
        <f>IF(AR47&lt;=0," ",IF(AQ47&lt;=0," ",IF(AR47/AQ47*100&gt;200,"СВ.200",AR47/AQ47)))</f>
        <v>0.8982</v>
      </c>
      <c r="AU47" s="22">
        <f>IF(AS47=0," ",IF(AR47/AS47*100&gt;200,"св.200",AR47/AS47))</f>
        <v>0.1540805088670914</v>
      </c>
      <c r="AV47" s="21"/>
      <c r="AW47" s="21"/>
      <c r="AX47" s="63"/>
      <c r="AY47" s="22" t="str">
        <f t="shared" si="474"/>
        <v xml:space="preserve"> </v>
      </c>
      <c r="AZ47" s="22" t="str">
        <f t="shared" si="165"/>
        <v xml:space="preserve"> </v>
      </c>
      <c r="BA47" s="21"/>
      <c r="BB47" s="21"/>
      <c r="BC47" s="63"/>
      <c r="BD47" s="22" t="str">
        <f t="shared" si="166"/>
        <v xml:space="preserve"> </v>
      </c>
      <c r="BE47" s="22" t="str">
        <f t="shared" si="167"/>
        <v xml:space="preserve"> </v>
      </c>
      <c r="BF47" s="21"/>
      <c r="BG47" s="21"/>
      <c r="BH47" s="63"/>
      <c r="BI47" s="22" t="str">
        <f t="shared" si="479"/>
        <v xml:space="preserve"> </v>
      </c>
      <c r="BJ47" s="22" t="str">
        <f t="shared" si="169"/>
        <v xml:space="preserve"> </v>
      </c>
      <c r="BK47" s="21"/>
      <c r="BL47" s="21"/>
      <c r="BM47" s="63"/>
      <c r="BN47" s="22"/>
      <c r="BO47" s="22" t="str">
        <f t="shared" si="170"/>
        <v xml:space="preserve"> </v>
      </c>
      <c r="BP47" s="21"/>
      <c r="BQ47" s="21"/>
      <c r="BR47" s="63"/>
      <c r="BS47" s="22" t="str">
        <f t="shared" si="475"/>
        <v xml:space="preserve"> </v>
      </c>
      <c r="BT47" s="22" t="str">
        <f t="shared" si="252"/>
        <v xml:space="preserve"> </v>
      </c>
      <c r="BU47" s="21">
        <v>40000</v>
      </c>
      <c r="BV47" s="21">
        <v>29820</v>
      </c>
      <c r="BW47" s="63">
        <v>20550</v>
      </c>
      <c r="BX47" s="22">
        <f t="shared" ref="BX47" si="553">IF(BV47&lt;=0," ",IF(BU47&lt;=0," ",IF(BV47/BU47*100&gt;200,"СВ.200",BV47/BU47)))</f>
        <v>0.74550000000000005</v>
      </c>
      <c r="BY47" s="22">
        <f>IF(BV47=0," ",IF(BV47/BW47*100&gt;200,"св.200",BV47/BW47))</f>
        <v>1.4510948905109489</v>
      </c>
      <c r="BZ47" s="21"/>
      <c r="CA47" s="21"/>
      <c r="CB47" s="63"/>
      <c r="CC47" s="22" t="str">
        <f t="shared" si="294"/>
        <v xml:space="preserve"> </v>
      </c>
      <c r="CD47" s="22" t="str">
        <f t="shared" si="172"/>
        <v xml:space="preserve"> </v>
      </c>
      <c r="CE47" s="21">
        <f t="shared" si="546"/>
        <v>0</v>
      </c>
      <c r="CF47" s="21">
        <f t="shared" si="547"/>
        <v>0</v>
      </c>
      <c r="CG47" s="21">
        <v>523592</v>
      </c>
      <c r="CH47" s="28" t="str">
        <f t="shared" si="173"/>
        <v xml:space="preserve"> </v>
      </c>
      <c r="CI47" s="22">
        <f t="shared" si="191"/>
        <v>0</v>
      </c>
      <c r="CJ47" s="21"/>
      <c r="CK47" s="21"/>
      <c r="CL47" s="63"/>
      <c r="CM47" s="22" t="str">
        <f t="shared" si="174"/>
        <v xml:space="preserve"> </v>
      </c>
      <c r="CN47" s="22" t="str">
        <f t="shared" si="175"/>
        <v xml:space="preserve"> </v>
      </c>
      <c r="CO47" s="21"/>
      <c r="CP47" s="21"/>
      <c r="CQ47" s="63">
        <v>523592</v>
      </c>
      <c r="CR47" s="22" t="str">
        <f t="shared" si="176"/>
        <v xml:space="preserve"> </v>
      </c>
      <c r="CS47" s="22">
        <f t="shared" si="177"/>
        <v>0</v>
      </c>
      <c r="CT47" s="21"/>
      <c r="CU47" s="21"/>
      <c r="CV47" s="63"/>
      <c r="CW47" s="22" t="str">
        <f t="shared" si="178"/>
        <v xml:space="preserve"> </v>
      </c>
      <c r="CX47" s="22" t="str">
        <f t="shared" si="179"/>
        <v xml:space="preserve"> </v>
      </c>
      <c r="CY47" s="21"/>
      <c r="CZ47" s="21"/>
      <c r="DA47" s="63"/>
      <c r="DB47" s="22" t="str">
        <f t="shared" si="476"/>
        <v xml:space="preserve"> </v>
      </c>
      <c r="DC47" s="22" t="str">
        <f t="shared" si="180"/>
        <v xml:space="preserve"> </v>
      </c>
      <c r="DD47" s="21"/>
      <c r="DE47" s="21"/>
      <c r="DF47" s="63"/>
      <c r="DG47" s="22" t="str">
        <f t="shared" si="477"/>
        <v xml:space="preserve"> </v>
      </c>
      <c r="DH47" s="22" t="str">
        <f t="shared" si="181"/>
        <v xml:space="preserve"> </v>
      </c>
      <c r="DI47" s="21"/>
      <c r="DJ47" s="63"/>
      <c r="DK47" s="22" t="str">
        <f t="shared" si="182"/>
        <v xml:space="preserve"> </v>
      </c>
      <c r="DL47" s="21"/>
      <c r="DM47" s="21"/>
      <c r="DN47" s="63"/>
      <c r="DO47" s="22" t="str">
        <f t="shared" si="478"/>
        <v xml:space="preserve"> </v>
      </c>
      <c r="DP47" s="51" t="str">
        <f t="shared" si="183"/>
        <v xml:space="preserve"> </v>
      </c>
      <c r="DQ47" s="21">
        <v>60000</v>
      </c>
      <c r="DR47" s="21">
        <v>60000</v>
      </c>
      <c r="DS47" s="63">
        <v>38800</v>
      </c>
      <c r="DT47" s="22">
        <f t="shared" si="548"/>
        <v>1</v>
      </c>
      <c r="DU47" s="22">
        <f t="shared" si="549"/>
        <v>1.5463917525773196</v>
      </c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</row>
    <row r="48" spans="1:144" s="16" customFormat="1" ht="15.75" x14ac:dyDescent="0.25">
      <c r="A48" s="15"/>
      <c r="B48" s="7" t="s">
        <v>128</v>
      </c>
      <c r="C48" s="24">
        <f>SUM(C49:C55)</f>
        <v>128550441.52999999</v>
      </c>
      <c r="D48" s="24">
        <f t="shared" ref="D48" si="554">SUM(D49:D55)</f>
        <v>62045253.5</v>
      </c>
      <c r="E48" s="24">
        <v>59027367.039999999</v>
      </c>
      <c r="F48" s="20">
        <f>IF(D48&lt;=0," ",IF(D48/C48*100&gt;200,"СВ.200",D48/C48))</f>
        <v>0.48265297856266343</v>
      </c>
      <c r="G48" s="20">
        <f t="shared" si="466"/>
        <v>1.0511269028475372</v>
      </c>
      <c r="H48" s="24">
        <f t="shared" ref="H48" si="555">SUM(H49:H55)</f>
        <v>110155531</v>
      </c>
      <c r="I48" s="24">
        <f t="shared" ref="I48" si="556">SUM(I49:I55)</f>
        <v>52932342.859999999</v>
      </c>
      <c r="J48" s="39">
        <v>41790250.779999994</v>
      </c>
      <c r="K48" s="20">
        <f>IF(I48&lt;=0," ",IF(I48/H48*100&gt;200,"СВ.200",I48/H48))</f>
        <v>0.48052369571891945</v>
      </c>
      <c r="L48" s="20">
        <f>IF(J48=0," ",IF(I48/J48*100&gt;200,"св.200",I48/J48))</f>
        <v>1.2666194117536236</v>
      </c>
      <c r="M48" s="24">
        <f t="shared" ref="M48" si="557">SUM(M49:M55)</f>
        <v>88128750</v>
      </c>
      <c r="N48" s="24">
        <f t="shared" ref="N48" si="558">SUM(N49:N55)</f>
        <v>42977843.290000007</v>
      </c>
      <c r="O48" s="39">
        <v>37035029.579999998</v>
      </c>
      <c r="P48" s="20">
        <f t="shared" si="467"/>
        <v>0.48767108679063309</v>
      </c>
      <c r="Q48" s="20">
        <f t="shared" si="159"/>
        <v>1.1604646675700052</v>
      </c>
      <c r="R48" s="24">
        <f t="shared" ref="R48" si="559">SUM(R49:R55)</f>
        <v>2420500</v>
      </c>
      <c r="S48" s="24">
        <f t="shared" ref="S48" si="560">SUM(S49:S55)</f>
        <v>1164578.98</v>
      </c>
      <c r="T48" s="39">
        <v>1202312.19</v>
      </c>
      <c r="U48" s="20">
        <f t="shared" si="468"/>
        <v>0.48113157612063623</v>
      </c>
      <c r="V48" s="20">
        <f t="shared" si="160"/>
        <v>0.96861612955949494</v>
      </c>
      <c r="W48" s="24">
        <f t="shared" ref="W48" si="561">SUM(W49:W55)</f>
        <v>4807581</v>
      </c>
      <c r="X48" s="24">
        <f t="shared" ref="X48" si="562">SUM(X49:X55)</f>
        <v>4752419.6000000006</v>
      </c>
      <c r="Y48" s="39">
        <v>40292.370000000003</v>
      </c>
      <c r="Z48" s="20">
        <f t="shared" si="469"/>
        <v>0.98852616315772956</v>
      </c>
      <c r="AA48" s="20" t="str">
        <f t="shared" si="161"/>
        <v>св.200</v>
      </c>
      <c r="AB48" s="24">
        <f t="shared" ref="AB48" si="563">SUM(AB49:AB55)</f>
        <v>1874000</v>
      </c>
      <c r="AC48" s="24">
        <f t="shared" ref="AC48" si="564">SUM(AC49:AC55)</f>
        <v>235067.03999999998</v>
      </c>
      <c r="AD48" s="39">
        <v>137851.97</v>
      </c>
      <c r="AE48" s="20">
        <f t="shared" si="470"/>
        <v>0.12543598719316967</v>
      </c>
      <c r="AF48" s="20">
        <f t="shared" si="162"/>
        <v>1.7052134982184148</v>
      </c>
      <c r="AG48" s="24">
        <f t="shared" ref="AG48" si="565">SUM(AG49:AG55)</f>
        <v>12914000</v>
      </c>
      <c r="AH48" s="24">
        <f t="shared" ref="AH48" si="566">SUM(AH49:AH55)</f>
        <v>3799233.95</v>
      </c>
      <c r="AI48" s="39">
        <v>3369564.6700000004</v>
      </c>
      <c r="AJ48" s="20">
        <f t="shared" si="471"/>
        <v>0.29419497831810437</v>
      </c>
      <c r="AK48" s="20">
        <f t="shared" si="163"/>
        <v>1.1275147747794969</v>
      </c>
      <c r="AL48" s="24">
        <f t="shared" ref="AL48" si="567">SUM(AL49:AL55)</f>
        <v>10700</v>
      </c>
      <c r="AM48" s="24">
        <f t="shared" ref="AM48" si="568">SUM(AM49:AM55)</f>
        <v>3200</v>
      </c>
      <c r="AN48" s="39">
        <v>5200</v>
      </c>
      <c r="AO48" s="20">
        <f t="shared" si="313"/>
        <v>0.29906542056074764</v>
      </c>
      <c r="AP48" s="20">
        <f t="shared" si="164"/>
        <v>0.61538461538461542</v>
      </c>
      <c r="AQ48" s="24">
        <f t="shared" ref="AQ48" si="569">SUM(AQ49:AQ55)</f>
        <v>18394910.530000001</v>
      </c>
      <c r="AR48" s="24">
        <f t="shared" ref="AR48" si="570">SUM(AR49:AR55)</f>
        <v>9112910.6400000006</v>
      </c>
      <c r="AS48" s="39">
        <v>17237116.260000002</v>
      </c>
      <c r="AT48" s="20">
        <f>IF(AR48&lt;=0," ",IF(AQ48&lt;=0," ",IF(AR48/AQ48*100&gt;200,"СВ.200",AR48/AQ48)))</f>
        <v>0.49540391213851692</v>
      </c>
      <c r="AU48" s="20">
        <f>IF(AS48=0," ",IF(AR48/AS48*100&gt;200,"св.200",AR48/AS48))</f>
        <v>0.52867953679393465</v>
      </c>
      <c r="AV48" s="24">
        <f t="shared" ref="AV48" si="571">SUM(AV49:AV55)</f>
        <v>550000</v>
      </c>
      <c r="AW48" s="24">
        <f t="shared" ref="AW48" si="572">SUM(AW49:AW55)</f>
        <v>148088.12</v>
      </c>
      <c r="AX48" s="39">
        <v>105206.5</v>
      </c>
      <c r="AY48" s="20">
        <f t="shared" si="474"/>
        <v>0.26925112727272726</v>
      </c>
      <c r="AZ48" s="20">
        <f t="shared" si="165"/>
        <v>1.4075947778891988</v>
      </c>
      <c r="BA48" s="24">
        <f t="shared" ref="BA48" si="573">SUM(BA49:BA55)</f>
        <v>15642284.870000001</v>
      </c>
      <c r="BB48" s="24">
        <f t="shared" ref="BB48" si="574">SUM(BB49:BB55)</f>
        <v>6920704.8200000012</v>
      </c>
      <c r="BC48" s="39">
        <v>14541677.529999999</v>
      </c>
      <c r="BD48" s="20">
        <f t="shared" si="166"/>
        <v>0.44243567212313534</v>
      </c>
      <c r="BE48" s="20">
        <f t="shared" si="167"/>
        <v>0.47592203896162188</v>
      </c>
      <c r="BF48" s="24">
        <f t="shared" ref="BF48" si="575">SUM(BF49:BF55)</f>
        <v>64800</v>
      </c>
      <c r="BG48" s="24">
        <f t="shared" ref="BG48" si="576">SUM(BG49:BG55)</f>
        <v>34015.410000000003</v>
      </c>
      <c r="BH48" s="39">
        <v>34015.410000000003</v>
      </c>
      <c r="BI48" s="20">
        <f t="shared" si="479"/>
        <v>0.52492916666666667</v>
      </c>
      <c r="BJ48" s="20">
        <f t="shared" si="169"/>
        <v>1</v>
      </c>
      <c r="BK48" s="24">
        <f t="shared" ref="BK48" si="577">SUM(BK49:BK55)</f>
        <v>138636.29999999999</v>
      </c>
      <c r="BL48" s="24">
        <f t="shared" ref="BL48" si="578">SUM(BL49:BL55)</f>
        <v>74014.990000000005</v>
      </c>
      <c r="BM48" s="39">
        <v>39103.880000000005</v>
      </c>
      <c r="BN48" s="20">
        <f t="shared" ref="BN48:BN63" si="579">IF(BL48&lt;=0," ",IF(BK48&lt;=0," ",IF(BL48/BK48*100&gt;200,"СВ.200",BL48/BK48)))</f>
        <v>0.53387886145259222</v>
      </c>
      <c r="BO48" s="20">
        <f t="shared" si="170"/>
        <v>1.8927786705564766</v>
      </c>
      <c r="BP48" s="24">
        <f t="shared" ref="BP48" si="580">SUM(BP49:BP55)</f>
        <v>921517.56</v>
      </c>
      <c r="BQ48" s="24">
        <f t="shared" ref="BQ48" si="581">SUM(BQ49:BQ55)</f>
        <v>455675.34000000008</v>
      </c>
      <c r="BR48" s="39">
        <v>443307.5799999999</v>
      </c>
      <c r="BS48" s="20">
        <f t="shared" si="475"/>
        <v>0.49448362112600441</v>
      </c>
      <c r="BT48" s="20">
        <f t="shared" si="252"/>
        <v>1.0278988236564783</v>
      </c>
      <c r="BU48" s="24">
        <f t="shared" ref="BU48" si="582">SUM(BU49:BU55)</f>
        <v>36000</v>
      </c>
      <c r="BV48" s="24">
        <f t="shared" ref="BV48" si="583">SUM(BV49:BV55)</f>
        <v>41774.42</v>
      </c>
      <c r="BW48" s="39">
        <v>52993.279999999999</v>
      </c>
      <c r="BX48" s="20">
        <f t="shared" si="515"/>
        <v>1.1604005555555554</v>
      </c>
      <c r="BY48" s="20">
        <f t="shared" si="171"/>
        <v>0.78829655382720221</v>
      </c>
      <c r="BZ48" s="24">
        <f>SUM(BZ49:BZ55)</f>
        <v>0</v>
      </c>
      <c r="CA48" s="24">
        <f t="shared" ref="CA48" si="584">SUM(CA49:CA55)</f>
        <v>0</v>
      </c>
      <c r="CB48" s="39">
        <v>1182400</v>
      </c>
      <c r="CC48" s="20" t="str">
        <f t="shared" si="294"/>
        <v xml:space="preserve"> </v>
      </c>
      <c r="CD48" s="20">
        <f t="shared" si="172"/>
        <v>0</v>
      </c>
      <c r="CE48" s="24">
        <f t="shared" ref="CE48" si="585">SUM(CE49:CE55)</f>
        <v>818961.22</v>
      </c>
      <c r="CF48" s="24">
        <f t="shared" ref="CF48" si="586">SUM(CF49:CF55)</f>
        <v>1211820.98</v>
      </c>
      <c r="CG48" s="39">
        <v>775176.49</v>
      </c>
      <c r="CH48" s="20">
        <f t="shared" si="173"/>
        <v>1.4797049608771464</v>
      </c>
      <c r="CI48" s="20">
        <f t="shared" si="191"/>
        <v>1.5632839690481326</v>
      </c>
      <c r="CJ48" s="24">
        <f t="shared" ref="CJ48" si="587">SUM(CJ49:CJ55)</f>
        <v>200000</v>
      </c>
      <c r="CK48" s="24">
        <f t="shared" ref="CK48" si="588">SUM(CK49:CK55)</f>
        <v>490736.09</v>
      </c>
      <c r="CL48" s="39">
        <v>375123.86</v>
      </c>
      <c r="CM48" s="20" t="str">
        <f t="shared" si="174"/>
        <v>СВ.200</v>
      </c>
      <c r="CN48" s="20">
        <f t="shared" si="175"/>
        <v>1.3081974844255442</v>
      </c>
      <c r="CO48" s="24">
        <f t="shared" ref="CO48" si="589">SUM(CO49:CO55)</f>
        <v>618961.22</v>
      </c>
      <c r="CP48" s="24">
        <f t="shared" ref="CP48" si="590">SUM(CP49:CP55)</f>
        <v>721084.89</v>
      </c>
      <c r="CQ48" s="39">
        <v>400052.63</v>
      </c>
      <c r="CR48" s="20">
        <f t="shared" si="176"/>
        <v>1.1649920329419023</v>
      </c>
      <c r="CS48" s="20">
        <f t="shared" si="177"/>
        <v>1.8024750643434091</v>
      </c>
      <c r="CT48" s="24">
        <f t="shared" ref="CT48" si="591">SUM(CT49:CT55)</f>
        <v>0</v>
      </c>
      <c r="CU48" s="24">
        <f t="shared" ref="CU48" si="592">SUM(CU49:CU55)</f>
        <v>0</v>
      </c>
      <c r="CV48" s="39">
        <v>0</v>
      </c>
      <c r="CW48" s="31" t="str">
        <f t="shared" si="178"/>
        <v xml:space="preserve"> </v>
      </c>
      <c r="CX48" s="31" t="str">
        <f t="shared" si="179"/>
        <v xml:space="preserve"> </v>
      </c>
      <c r="CY48" s="24">
        <f t="shared" ref="CY48" si="593">SUM(CY49:CY55)</f>
        <v>0</v>
      </c>
      <c r="CZ48" s="24">
        <f t="shared" ref="CZ48" si="594">SUM(CZ49:CZ55)</f>
        <v>0</v>
      </c>
      <c r="DA48" s="39">
        <v>0</v>
      </c>
      <c r="DB48" s="20" t="str">
        <f t="shared" si="476"/>
        <v xml:space="preserve"> </v>
      </c>
      <c r="DC48" s="20" t="str">
        <f t="shared" si="180"/>
        <v xml:space="preserve"> </v>
      </c>
      <c r="DD48" s="24">
        <f t="shared" ref="DD48" si="595">SUM(DD49:DD55)</f>
        <v>6804.64</v>
      </c>
      <c r="DE48" s="24">
        <f t="shared" ref="DE48" si="596">SUM(DE49:DE55)</f>
        <v>9684.9699999999993</v>
      </c>
      <c r="DF48" s="39">
        <v>129138.86</v>
      </c>
      <c r="DG48" s="20">
        <f t="shared" si="477"/>
        <v>1.4232891086082435</v>
      </c>
      <c r="DH48" s="20">
        <f t="shared" ref="DH48:DH49" si="597">IF(DF48=0," ",IF(DE48/DF48*100&gt;200,"св.200",DE48/DF48))</f>
        <v>7.499655796868579E-2</v>
      </c>
      <c r="DI48" s="24">
        <f t="shared" ref="DI48" si="598">SUM(DI49:DI55)</f>
        <v>93662.26</v>
      </c>
      <c r="DJ48" s="39">
        <v>-151794.10999999999</v>
      </c>
      <c r="DK48" s="20">
        <f>IF(DI48=0," ",IF(DI48/DJ48*100&gt;200,"св.200",DI48/DJ48))</f>
        <v>-0.61703487704496573</v>
      </c>
      <c r="DL48" s="24">
        <f t="shared" ref="DL48" si="599">SUM(DL49:DL55)</f>
        <v>0</v>
      </c>
      <c r="DM48" s="24">
        <f t="shared" ref="DM48" si="600">SUM(DM49:DM55)</f>
        <v>0</v>
      </c>
      <c r="DN48" s="39">
        <v>0</v>
      </c>
      <c r="DO48" s="20" t="str">
        <f t="shared" si="478"/>
        <v xml:space="preserve"> </v>
      </c>
      <c r="DP48" s="50" t="str">
        <f t="shared" si="183"/>
        <v xml:space="preserve"> </v>
      </c>
      <c r="DQ48" s="24">
        <f t="shared" ref="DQ48" si="601">SUM(DQ49:DQ55)</f>
        <v>215003.02000000002</v>
      </c>
      <c r="DR48" s="24">
        <f t="shared" ref="DR48" si="602">SUM(DR49:DR55)</f>
        <v>123469.33</v>
      </c>
      <c r="DS48" s="39">
        <v>85890.84</v>
      </c>
      <c r="DT48" s="20">
        <f t="shared" si="158"/>
        <v>0.57426788702781939</v>
      </c>
      <c r="DU48" s="20">
        <f t="shared" si="446"/>
        <v>1.4375145242496175</v>
      </c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</row>
    <row r="49" spans="1:144" s="14" customFormat="1" ht="15" customHeight="1" outlineLevel="1" x14ac:dyDescent="0.25">
      <c r="A49" s="13">
        <v>37</v>
      </c>
      <c r="B49" s="8" t="s">
        <v>1</v>
      </c>
      <c r="C49" s="21">
        <f>H49+AQ49</f>
        <v>91562903.019999996</v>
      </c>
      <c r="D49" s="21">
        <f>I49+AR49</f>
        <v>43126917.769999996</v>
      </c>
      <c r="E49" s="21">
        <v>39290708.509999998</v>
      </c>
      <c r="F49" s="22">
        <f>IF(D49&lt;=0," ",IF(D49/C49*100&gt;200,"СВ.200",D49/C49))</f>
        <v>0.47100863283659566</v>
      </c>
      <c r="G49" s="22">
        <f t="shared" si="466"/>
        <v>1.0976365508660562</v>
      </c>
      <c r="H49" s="21">
        <f t="shared" ref="H49" si="603">M49+R49+W49+AB49+AG49+AL49</f>
        <v>89981100</v>
      </c>
      <c r="I49" s="21">
        <f>N49+S49+X49+AC49+AH49+AM49</f>
        <v>41892425.329999998</v>
      </c>
      <c r="J49" s="19">
        <v>37654562.869999997</v>
      </c>
      <c r="K49" s="22">
        <f>IF(I49&lt;=0," ",IF(I49/H49*100&gt;200,"СВ.200",I49/H49))</f>
        <v>0.46556916207959226</v>
      </c>
      <c r="L49" s="22">
        <f>IF(J49=0," ",IF(I49/J49*100&gt;200,"св.200",I49/J49))</f>
        <v>1.1125457882655803</v>
      </c>
      <c r="M49" s="21">
        <v>84145700</v>
      </c>
      <c r="N49" s="21">
        <v>39419600.759999998</v>
      </c>
      <c r="O49" s="63">
        <v>35526566.43</v>
      </c>
      <c r="P49" s="22">
        <f t="shared" si="467"/>
        <v>0.46846839184890016</v>
      </c>
      <c r="Q49" s="22">
        <f t="shared" si="159"/>
        <v>1.109580933965872</v>
      </c>
      <c r="R49" s="21">
        <v>2420500</v>
      </c>
      <c r="S49" s="21">
        <v>1164578.98</v>
      </c>
      <c r="T49" s="63">
        <v>1202312.19</v>
      </c>
      <c r="U49" s="22">
        <f t="shared" si="468"/>
        <v>0.48113157612063623</v>
      </c>
      <c r="V49" s="22">
        <f t="shared" si="160"/>
        <v>0.96861612955949494</v>
      </c>
      <c r="W49" s="21">
        <v>2900</v>
      </c>
      <c r="X49" s="21">
        <v>4623.5</v>
      </c>
      <c r="Y49" s="63"/>
      <c r="Z49" s="22">
        <f t="shared" ref="Z49:Z53" si="604">IF(X49&lt;=0," ",IF(W49&lt;=0," ",IF(X49/W49*100&gt;200,"СВ.200",X49/W49)))</f>
        <v>1.5943103448275862</v>
      </c>
      <c r="AA49" s="22" t="str">
        <f t="shared" si="161"/>
        <v xml:space="preserve"> </v>
      </c>
      <c r="AB49" s="21">
        <v>1041000</v>
      </c>
      <c r="AC49" s="21">
        <v>129335.35</v>
      </c>
      <c r="AD49" s="63">
        <v>100445.83</v>
      </c>
      <c r="AE49" s="22">
        <f t="shared" si="470"/>
        <v>0.12424145052833814</v>
      </c>
      <c r="AF49" s="22">
        <f t="shared" si="162"/>
        <v>1.2876129352507715</v>
      </c>
      <c r="AG49" s="21">
        <v>2371000</v>
      </c>
      <c r="AH49" s="21">
        <v>1174286.74</v>
      </c>
      <c r="AI49" s="63">
        <v>825238.42</v>
      </c>
      <c r="AJ49" s="22">
        <f t="shared" si="471"/>
        <v>0.49527066216786164</v>
      </c>
      <c r="AK49" s="22">
        <f t="shared" si="163"/>
        <v>1.4229666379323445</v>
      </c>
      <c r="AL49" s="21"/>
      <c r="AM49" s="21"/>
      <c r="AN49" s="63">
        <v>0</v>
      </c>
      <c r="AO49" s="22" t="str">
        <f t="shared" si="313"/>
        <v xml:space="preserve"> </v>
      </c>
      <c r="AP49" s="22" t="str">
        <f t="shared" ref="AP49:AP55" si="605">IF(AN49=0," ",IF(AM49/AN49*100&gt;200,"св.200",AM49/AN49))</f>
        <v xml:space="preserve"> </v>
      </c>
      <c r="AQ49" s="21">
        <f>AV49+BA49+BF49+BK49+BP49+BU49+BZ49+CE49+CT49+CY49+DD49+DL49+DQ49</f>
        <v>1581803.02</v>
      </c>
      <c r="AR49" s="21">
        <f>AW49+BB49+BG49+BL49+BQ49+BV49+CA49+CF49+++++CU49+CZ49+DE49+DI49+DM49+DR49</f>
        <v>1234492.44</v>
      </c>
      <c r="AS49" s="36">
        <v>1636145.6400000001</v>
      </c>
      <c r="AT49" s="22">
        <f>IF(AR49&lt;=0," ",IF(AQ49&lt;=0," ",IF(AR49/AQ49*100&gt;200,"СВ.200",AR49/AQ49)))</f>
        <v>0.78043373567462271</v>
      </c>
      <c r="AU49" s="22">
        <f>IF(AS49=0," ",IF(AR49/AS49*100&gt;200,"св.200",AR49/AS49))</f>
        <v>0.75451256283028678</v>
      </c>
      <c r="AV49" s="21">
        <v>550000</v>
      </c>
      <c r="AW49" s="21">
        <v>148088.12</v>
      </c>
      <c r="AX49" s="63">
        <v>105206.5</v>
      </c>
      <c r="AY49" s="22">
        <f t="shared" si="474"/>
        <v>0.26925112727272726</v>
      </c>
      <c r="AZ49" s="22">
        <f t="shared" si="165"/>
        <v>1.4075947778891988</v>
      </c>
      <c r="BA49" s="21"/>
      <c r="BB49" s="21">
        <v>86749.440000000002</v>
      </c>
      <c r="BC49" s="63">
        <v>6253.04</v>
      </c>
      <c r="BD49" s="22" t="str">
        <f t="shared" si="166"/>
        <v xml:space="preserve"> </v>
      </c>
      <c r="BE49" s="22" t="str">
        <f t="shared" ref="BE49" si="606">IF(BC49=0," ",IF(BB49/BC49*100&gt;200,"св.200",BB49/BC49))</f>
        <v>св.200</v>
      </c>
      <c r="BF49" s="21">
        <v>64800</v>
      </c>
      <c r="BG49" s="21">
        <v>34015.410000000003</v>
      </c>
      <c r="BH49" s="63">
        <v>34015.410000000003</v>
      </c>
      <c r="BI49" s="22">
        <f t="shared" si="479"/>
        <v>0.52492916666666667</v>
      </c>
      <c r="BJ49" s="22">
        <f t="shared" si="169"/>
        <v>1</v>
      </c>
      <c r="BK49" s="21"/>
      <c r="BL49" s="21"/>
      <c r="BM49" s="63"/>
      <c r="BN49" s="22" t="str">
        <f t="shared" si="579"/>
        <v xml:space="preserve"> </v>
      </c>
      <c r="BO49" s="22" t="str">
        <f t="shared" si="170"/>
        <v xml:space="preserve"> </v>
      </c>
      <c r="BP49" s="21">
        <v>680000</v>
      </c>
      <c r="BQ49" s="21">
        <v>303823.78000000003</v>
      </c>
      <c r="BR49" s="63">
        <v>364783.22</v>
      </c>
      <c r="BS49" s="22">
        <f t="shared" si="475"/>
        <v>0.44679967647058827</v>
      </c>
      <c r="BT49" s="22">
        <f t="shared" si="252"/>
        <v>0.832888585171215</v>
      </c>
      <c r="BU49" s="21"/>
      <c r="BV49" s="21">
        <v>11960.21</v>
      </c>
      <c r="BW49" s="63">
        <v>14859.79</v>
      </c>
      <c r="BX49" s="22" t="str">
        <f t="shared" si="515"/>
        <v xml:space="preserve"> </v>
      </c>
      <c r="BY49" s="22">
        <f t="shared" si="171"/>
        <v>0.80487072832119422</v>
      </c>
      <c r="BZ49" s="21"/>
      <c r="CA49" s="21"/>
      <c r="CB49" s="63">
        <v>558100</v>
      </c>
      <c r="CC49" s="22" t="str">
        <f>IF(CA49&lt;=0," ",IF(BZ49&lt;=0," ",IF(CA49/BZ49*100&gt;200,"СВ.200",CA49/BZ49)))</f>
        <v xml:space="preserve"> </v>
      </c>
      <c r="CD49" s="22">
        <f t="shared" si="172"/>
        <v>0</v>
      </c>
      <c r="CE49" s="21">
        <f t="shared" ref="CE49" si="607">CJ49+CO49</f>
        <v>200000</v>
      </c>
      <c r="CF49" s="21">
        <f t="shared" ref="CF49" si="608">CK49+CP49</f>
        <v>587964.98</v>
      </c>
      <c r="CG49" s="21">
        <v>423782.93</v>
      </c>
      <c r="CH49" s="22" t="str">
        <f t="shared" si="173"/>
        <v>СВ.200</v>
      </c>
      <c r="CI49" s="22">
        <f t="shared" si="191"/>
        <v>1.3874201587119142</v>
      </c>
      <c r="CJ49" s="21">
        <v>200000</v>
      </c>
      <c r="CK49" s="21">
        <v>490736.09</v>
      </c>
      <c r="CL49" s="63">
        <v>375123.86</v>
      </c>
      <c r="CM49" s="22" t="str">
        <f t="shared" si="174"/>
        <v>СВ.200</v>
      </c>
      <c r="CN49" s="22">
        <f t="shared" si="175"/>
        <v>1.3081974844255442</v>
      </c>
      <c r="CO49" s="21"/>
      <c r="CP49" s="21">
        <v>97228.89</v>
      </c>
      <c r="CQ49" s="63">
        <v>48659.07</v>
      </c>
      <c r="CR49" s="22" t="str">
        <f t="shared" ref="CR49" si="609">IF(CP49&lt;=0," ",IF(CO49&lt;=0," ",IF(CP49/CO49*100&gt;200,"СВ.200",CP49/CO49)))</f>
        <v xml:space="preserve"> </v>
      </c>
      <c r="CS49" s="22">
        <f t="shared" ref="CS49" si="610">IF(CQ49=0," ",IF(CP49/CQ49*100&gt;200,"св.200",CP49/CQ49))</f>
        <v>1.9981658095808243</v>
      </c>
      <c r="CT49" s="21"/>
      <c r="CU49" s="21"/>
      <c r="CV49" s="63"/>
      <c r="CW49" s="22" t="str">
        <f t="shared" si="178"/>
        <v xml:space="preserve"> </v>
      </c>
      <c r="CX49" s="22" t="str">
        <f t="shared" si="179"/>
        <v xml:space="preserve"> </v>
      </c>
      <c r="CY49" s="21"/>
      <c r="CZ49" s="21"/>
      <c r="DA49" s="63"/>
      <c r="DB49" s="22" t="str">
        <f t="shared" si="476"/>
        <v xml:space="preserve"> </v>
      </c>
      <c r="DC49" s="22" t="str">
        <f t="shared" si="180"/>
        <v xml:space="preserve"> </v>
      </c>
      <c r="DD49" s="21"/>
      <c r="DE49" s="21">
        <v>8421.9699999999993</v>
      </c>
      <c r="DF49" s="63">
        <v>129138.86</v>
      </c>
      <c r="DG49" s="22" t="str">
        <f t="shared" si="477"/>
        <v xml:space="preserve"> </v>
      </c>
      <c r="DH49" s="22">
        <f t="shared" si="597"/>
        <v>6.5216388002805659E-2</v>
      </c>
      <c r="DI49" s="21">
        <v>-0.8</v>
      </c>
      <c r="DJ49" s="63">
        <v>5.89</v>
      </c>
      <c r="DK49" s="22">
        <f t="shared" si="182"/>
        <v>-0.13582342954159593</v>
      </c>
      <c r="DL49" s="21"/>
      <c r="DM49" s="21"/>
      <c r="DN49" s="63"/>
      <c r="DO49" s="22" t="str">
        <f t="shared" si="478"/>
        <v xml:space="preserve"> </v>
      </c>
      <c r="DP49" s="51" t="str">
        <f t="shared" si="183"/>
        <v xml:space="preserve"> </v>
      </c>
      <c r="DQ49" s="21">
        <v>87003.02</v>
      </c>
      <c r="DR49" s="21">
        <v>53469.33</v>
      </c>
      <c r="DS49" s="63"/>
      <c r="DT49" s="45">
        <f t="shared" si="158"/>
        <v>0.61456866669685717</v>
      </c>
      <c r="DU49" s="45" t="str">
        <f t="shared" si="446"/>
        <v xml:space="preserve"> </v>
      </c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</row>
    <row r="50" spans="1:144" s="14" customFormat="1" ht="15.75" customHeight="1" outlineLevel="1" x14ac:dyDescent="0.25">
      <c r="A50" s="13">
        <f>A49+1</f>
        <v>38</v>
      </c>
      <c r="B50" s="8" t="s">
        <v>71</v>
      </c>
      <c r="C50" s="21">
        <f>H50+AQ50</f>
        <v>14151116.629999999</v>
      </c>
      <c r="D50" s="21">
        <f>I50+AR50</f>
        <v>7106298.8800000008</v>
      </c>
      <c r="E50" s="21">
        <v>15034956.460000001</v>
      </c>
      <c r="F50" s="22">
        <f>IF(D50&lt;=0," ",IF(D50/C50*100&gt;200,"СВ.200",D50/C50))</f>
        <v>0.50217230666694046</v>
      </c>
      <c r="G50" s="22">
        <f t="shared" si="466"/>
        <v>0.47265177647212159</v>
      </c>
      <c r="H50" s="21">
        <f t="shared" ref="H50:H55" si="611">M50+R50+W50+AB50+AG50+AL50</f>
        <v>571000</v>
      </c>
      <c r="I50" s="21">
        <f>N50+S50+X50+AC50+AH50+AM50</f>
        <v>241390.66</v>
      </c>
      <c r="J50" s="19">
        <v>157125.96</v>
      </c>
      <c r="K50" s="22">
        <f>IF(I50&lt;=0," ",IF(I50/H50*100&gt;200,"СВ.200",I50/H50))</f>
        <v>0.42275071803852893</v>
      </c>
      <c r="L50" s="22">
        <f>IF(J50=0," ",IF(I50/J50*100&gt;200,"св.200",I50/J50))</f>
        <v>1.5362875746312068</v>
      </c>
      <c r="M50" s="21">
        <v>100000</v>
      </c>
      <c r="N50" s="21">
        <v>46809.09</v>
      </c>
      <c r="O50" s="63">
        <v>26953.67</v>
      </c>
      <c r="P50" s="22">
        <f t="shared" si="467"/>
        <v>0.46809089999999998</v>
      </c>
      <c r="Q50" s="22">
        <f t="shared" si="159"/>
        <v>1.736649962695247</v>
      </c>
      <c r="R50" s="21"/>
      <c r="S50" s="21"/>
      <c r="T50" s="63"/>
      <c r="U50" s="22" t="str">
        <f>IF(S50&lt;=0," ",IF(R50&lt;=0," ",IF(S50/R50*100&gt;200,"СВ.200",S50/R50)))</f>
        <v xml:space="preserve"> </v>
      </c>
      <c r="V50" s="22" t="str">
        <f t="shared" ref="V50:V55" si="612">IF(S50=0," ",IF(S50/T50*100&gt;200,"св.200",S50/T50))</f>
        <v xml:space="preserve"> </v>
      </c>
      <c r="W50" s="21">
        <v>20000</v>
      </c>
      <c r="X50" s="21"/>
      <c r="Y50" s="63">
        <v>10213.200000000001</v>
      </c>
      <c r="Z50" s="22" t="str">
        <f t="shared" si="604"/>
        <v xml:space="preserve"> </v>
      </c>
      <c r="AA50" s="22">
        <f t="shared" si="161"/>
        <v>0</v>
      </c>
      <c r="AB50" s="21">
        <v>70000</v>
      </c>
      <c r="AC50" s="21">
        <v>15989.94</v>
      </c>
      <c r="AD50" s="63">
        <v>552.9</v>
      </c>
      <c r="AE50" s="22">
        <f t="shared" si="470"/>
        <v>0.22842771428571429</v>
      </c>
      <c r="AF50" s="22" t="str">
        <f t="shared" si="162"/>
        <v>св.200</v>
      </c>
      <c r="AG50" s="21">
        <v>380000</v>
      </c>
      <c r="AH50" s="21">
        <v>177591.63</v>
      </c>
      <c r="AI50" s="63">
        <v>119406.19</v>
      </c>
      <c r="AJ50" s="22">
        <f t="shared" si="471"/>
        <v>0.46734639473684214</v>
      </c>
      <c r="AK50" s="22">
        <f t="shared" si="163"/>
        <v>1.4872899805278101</v>
      </c>
      <c r="AL50" s="21">
        <v>1000</v>
      </c>
      <c r="AM50" s="21">
        <v>1000</v>
      </c>
      <c r="AN50" s="63">
        <v>0</v>
      </c>
      <c r="AO50" s="22">
        <f t="shared" si="313"/>
        <v>1</v>
      </c>
      <c r="AP50" s="22" t="str">
        <f t="shared" si="605"/>
        <v xml:space="preserve"> </v>
      </c>
      <c r="AQ50" s="21">
        <f>AV50+BA50+BF50+BK50+BP50+BU50+BZ50+CE50+CT50+CY50+DD50+DL50+DQ50</f>
        <v>13580116.629999999</v>
      </c>
      <c r="AR50" s="21">
        <f>AW50+BB50+BG50+BL50+BQ50+BV50+CA50+CF50+++++CU50+CZ50+DE50+DI50+DM50+DR50</f>
        <v>6864908.2200000007</v>
      </c>
      <c r="AS50" s="36">
        <v>14877830.5</v>
      </c>
      <c r="AT50" s="22">
        <f>IF(AR50&lt;=0," ",IF(AQ50&lt;=0," ",IF(AR50/AQ50*100&gt;200,"СВ.200",AR50/AQ50)))</f>
        <v>0.50551172770008834</v>
      </c>
      <c r="AU50" s="22">
        <f>IF(AS50=0," ",IF(AR50/AS50*100&gt;200,"св.200",AR50/AS50))</f>
        <v>0.46141863358370705</v>
      </c>
      <c r="AV50" s="21"/>
      <c r="AW50" s="21"/>
      <c r="AX50" s="63"/>
      <c r="AY50" s="22" t="str">
        <f t="shared" si="474"/>
        <v xml:space="preserve"> </v>
      </c>
      <c r="AZ50" s="22" t="str">
        <f t="shared" si="165"/>
        <v xml:space="preserve"> </v>
      </c>
      <c r="BA50" s="21">
        <v>12971146.359999999</v>
      </c>
      <c r="BB50" s="21">
        <v>6255937.9500000002</v>
      </c>
      <c r="BC50" s="63">
        <v>14531330.5</v>
      </c>
      <c r="BD50" s="22">
        <f t="shared" ref="BD50" si="613">IF(BB50&lt;=0," ",IF(BA50&lt;=0," ",IF(BB50/BA50*100&gt;200,"СВ.200",BB50/BA50)))</f>
        <v>0.48229645833708723</v>
      </c>
      <c r="BE50" s="22">
        <f t="shared" si="167"/>
        <v>0.43051377504626986</v>
      </c>
      <c r="BF50" s="21"/>
      <c r="BG50" s="21"/>
      <c r="BH50" s="63"/>
      <c r="BI50" s="22" t="str">
        <f t="shared" si="479"/>
        <v xml:space="preserve"> </v>
      </c>
      <c r="BJ50" s="22" t="str">
        <f t="shared" si="169"/>
        <v xml:space="preserve"> </v>
      </c>
      <c r="BK50" s="21"/>
      <c r="BL50" s="21"/>
      <c r="BM50" s="63"/>
      <c r="BN50" s="22" t="str">
        <f t="shared" si="579"/>
        <v xml:space="preserve"> </v>
      </c>
      <c r="BO50" s="22" t="str">
        <f t="shared" si="170"/>
        <v xml:space="preserve"> </v>
      </c>
      <c r="BP50" s="21"/>
      <c r="BQ50" s="21"/>
      <c r="BR50" s="63"/>
      <c r="BS50" s="22" t="str">
        <f t="shared" si="475"/>
        <v xml:space="preserve"> </v>
      </c>
      <c r="BT50" s="22" t="str">
        <f t="shared" si="252"/>
        <v xml:space="preserve"> </v>
      </c>
      <c r="BU50" s="21"/>
      <c r="BV50" s="21"/>
      <c r="BW50" s="63"/>
      <c r="BX50" s="22" t="str">
        <f t="shared" si="515"/>
        <v xml:space="preserve"> </v>
      </c>
      <c r="BY50" s="22" t="str">
        <f t="shared" si="171"/>
        <v xml:space="preserve"> </v>
      </c>
      <c r="BZ50" s="21"/>
      <c r="CA50" s="21"/>
      <c r="CB50" s="63"/>
      <c r="CC50" s="22" t="str">
        <f>IF(CA50&lt;=0," ",IF(BZ50&lt;=0," ",IF(CA50/BZ50*100&gt;200,"СВ.200",CA50/BZ50)))</f>
        <v xml:space="preserve"> </v>
      </c>
      <c r="CD50" s="22" t="str">
        <f t="shared" si="172"/>
        <v xml:space="preserve"> </v>
      </c>
      <c r="CE50" s="21">
        <f t="shared" ref="CE50:CE55" si="614">CJ50+CO50</f>
        <v>608970.27</v>
      </c>
      <c r="CF50" s="21">
        <f t="shared" ref="CF50:CF55" si="615">CK50+CP50</f>
        <v>608970.27</v>
      </c>
      <c r="CG50" s="21">
        <v>346500</v>
      </c>
      <c r="CH50" s="22">
        <f t="shared" si="173"/>
        <v>1</v>
      </c>
      <c r="CI50" s="22">
        <f t="shared" si="191"/>
        <v>1.7574899567099567</v>
      </c>
      <c r="CJ50" s="21"/>
      <c r="CK50" s="21"/>
      <c r="CL50" s="63"/>
      <c r="CM50" s="22" t="str">
        <f t="shared" si="174"/>
        <v xml:space="preserve"> </v>
      </c>
      <c r="CN50" s="22" t="str">
        <f t="shared" si="175"/>
        <v xml:space="preserve"> </v>
      </c>
      <c r="CO50" s="21">
        <v>608970.27</v>
      </c>
      <c r="CP50" s="21">
        <v>608970.27</v>
      </c>
      <c r="CQ50" s="63">
        <v>346500</v>
      </c>
      <c r="CR50" s="22">
        <f t="shared" si="176"/>
        <v>1</v>
      </c>
      <c r="CS50" s="22">
        <f t="shared" si="177"/>
        <v>1.7574899567099567</v>
      </c>
      <c r="CT50" s="21"/>
      <c r="CU50" s="21"/>
      <c r="CV50" s="63"/>
      <c r="CW50" s="22" t="str">
        <f t="shared" si="178"/>
        <v xml:space="preserve"> </v>
      </c>
      <c r="CX50" s="22" t="str">
        <f t="shared" si="179"/>
        <v xml:space="preserve"> </v>
      </c>
      <c r="CY50" s="21"/>
      <c r="CZ50" s="21"/>
      <c r="DA50" s="63"/>
      <c r="DB50" s="22" t="str">
        <f t="shared" si="476"/>
        <v xml:space="preserve"> </v>
      </c>
      <c r="DC50" s="22" t="str">
        <f t="shared" si="180"/>
        <v xml:space="preserve"> </v>
      </c>
      <c r="DD50" s="21"/>
      <c r="DE50" s="21"/>
      <c r="DF50" s="63"/>
      <c r="DG50" s="22" t="str">
        <f t="shared" ref="DG50:DG55" si="616">IF(DE50&lt;=0," ",IF(DD50&lt;=0," ",IF(DE50/DD50*100&gt;200,"СВ.200",DE50/DD50)))</f>
        <v xml:space="preserve"> </v>
      </c>
      <c r="DH50" s="22" t="str">
        <f t="shared" ref="DH50:DH55" si="617">IF(DF50=0," ",IF(DE50/DF50*100&gt;200,"св.200",DE50/DF50))</f>
        <v xml:space="preserve"> </v>
      </c>
      <c r="DI50" s="21"/>
      <c r="DJ50" s="63"/>
      <c r="DK50" s="22" t="str">
        <f t="shared" si="182"/>
        <v xml:space="preserve"> </v>
      </c>
      <c r="DL50" s="21"/>
      <c r="DM50" s="21"/>
      <c r="DN50" s="63"/>
      <c r="DO50" s="22" t="str">
        <f t="shared" si="478"/>
        <v xml:space="preserve"> </v>
      </c>
      <c r="DP50" s="51" t="str">
        <f t="shared" si="183"/>
        <v xml:space="preserve"> </v>
      </c>
      <c r="DQ50" s="21"/>
      <c r="DR50" s="21"/>
      <c r="DS50" s="63"/>
      <c r="DT50" s="45" t="str">
        <f t="shared" si="158"/>
        <v xml:space="preserve"> </v>
      </c>
      <c r="DU50" s="45" t="str">
        <f t="shared" si="446"/>
        <v xml:space="preserve"> </v>
      </c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</row>
    <row r="51" spans="1:144" s="14" customFormat="1" ht="15.75" customHeight="1" outlineLevel="1" x14ac:dyDescent="0.25">
      <c r="A51" s="13">
        <f t="shared" ref="A51:A55" si="618">A50+1</f>
        <v>39</v>
      </c>
      <c r="B51" s="8" t="s">
        <v>82</v>
      </c>
      <c r="C51" s="21">
        <f>H51+AQ51</f>
        <v>2699500</v>
      </c>
      <c r="D51" s="21">
        <f>I51+AR51</f>
        <v>785575.19000000006</v>
      </c>
      <c r="E51" s="21">
        <v>899162.95</v>
      </c>
      <c r="F51" s="22">
        <f>IF(D51&lt;=0," ",IF(D51/C51*100&gt;200,"СВ.200",D51/C51))</f>
        <v>0.29100766438229303</v>
      </c>
      <c r="G51" s="22">
        <f t="shared" si="466"/>
        <v>0.87367388747501229</v>
      </c>
      <c r="H51" s="21">
        <f t="shared" si="611"/>
        <v>2599500</v>
      </c>
      <c r="I51" s="21">
        <f>N51+S51+X51+AC51+AH51+AM51</f>
        <v>727287.64</v>
      </c>
      <c r="J51" s="19">
        <v>856733.56</v>
      </c>
      <c r="K51" s="22">
        <f>IF(I51&lt;=0," ",IF(I51/H51*100&gt;200,"СВ.200",I51/H51))</f>
        <v>0.27977981919599926</v>
      </c>
      <c r="L51" s="22">
        <f>IF(J51=0," ",IF(I51/J51*100&gt;200,"св.200",I51/J51))</f>
        <v>0.84890761136986392</v>
      </c>
      <c r="M51" s="21">
        <v>551000</v>
      </c>
      <c r="N51" s="21">
        <v>276201.07</v>
      </c>
      <c r="O51" s="63">
        <v>213269.99</v>
      </c>
      <c r="P51" s="22">
        <f t="shared" si="467"/>
        <v>0.50127235934664249</v>
      </c>
      <c r="Q51" s="22">
        <f t="shared" si="159"/>
        <v>1.2950770523316479</v>
      </c>
      <c r="R51" s="21"/>
      <c r="S51" s="21"/>
      <c r="T51" s="63"/>
      <c r="U51" s="22" t="str">
        <f>IF(S51&lt;=0," ",IF(R51&lt;=0," ",IF(S51/R51*100&gt;200,"СВ.200",S51/R51)))</f>
        <v xml:space="preserve"> </v>
      </c>
      <c r="V51" s="22" t="str">
        <f t="shared" si="612"/>
        <v xml:space="preserve"> </v>
      </c>
      <c r="W51" s="21">
        <v>20000</v>
      </c>
      <c r="X51" s="21">
        <v>21452.7</v>
      </c>
      <c r="Y51" s="63">
        <v>19446.900000000001</v>
      </c>
      <c r="Z51" s="22">
        <f t="shared" si="604"/>
        <v>1.072635</v>
      </c>
      <c r="AA51" s="22">
        <f t="shared" si="161"/>
        <v>1.1031424031593724</v>
      </c>
      <c r="AB51" s="21">
        <v>147000</v>
      </c>
      <c r="AC51" s="21">
        <v>4337.67</v>
      </c>
      <c r="AD51" s="63">
        <v>17589.55</v>
      </c>
      <c r="AE51" s="22">
        <f t="shared" si="470"/>
        <v>2.9507959183673469E-2</v>
      </c>
      <c r="AF51" s="22">
        <f t="shared" si="162"/>
        <v>0.24660494441301797</v>
      </c>
      <c r="AG51" s="21">
        <v>1881000</v>
      </c>
      <c r="AH51" s="21">
        <v>424996.2</v>
      </c>
      <c r="AI51" s="63">
        <v>606227.12</v>
      </c>
      <c r="AJ51" s="22">
        <f t="shared" si="471"/>
        <v>0.22594162679425839</v>
      </c>
      <c r="AK51" s="22">
        <f t="shared" si="163"/>
        <v>0.70105111760753958</v>
      </c>
      <c r="AL51" s="21">
        <v>500</v>
      </c>
      <c r="AM51" s="21">
        <v>300</v>
      </c>
      <c r="AN51" s="63">
        <v>200</v>
      </c>
      <c r="AO51" s="22">
        <f t="shared" ref="AO51:AO55" si="619">IF(AM51&lt;=0," ",IF(AL51&lt;=0," ",IF(AM51/AL51*100&gt;200,"СВ.200",AM51/AL51)))</f>
        <v>0.6</v>
      </c>
      <c r="AP51" s="22">
        <f t="shared" si="605"/>
        <v>1.5</v>
      </c>
      <c r="AQ51" s="21">
        <f>AV51+BA51+BF51+BK51+BP51+BU51+BZ51+CE51+CT51+CY51+DD51+DL51+DQ51</f>
        <v>100000</v>
      </c>
      <c r="AR51" s="21">
        <f>AW51+BB51+BG51+BL51+BQ51+BV51+CA51+CF51+++++CU51+CZ51+DE51+DI51+DM51+DR51</f>
        <v>58287.55</v>
      </c>
      <c r="AS51" s="36">
        <v>42429.39</v>
      </c>
      <c r="AT51" s="22">
        <f>IF(AR51&lt;=0," ",IF(AQ51&lt;=0," ",IF(AR51/AQ51*100&gt;200,"СВ.200",AR51/AQ51)))</f>
        <v>0.58287549999999999</v>
      </c>
      <c r="AU51" s="22">
        <f>IF(AS51=0," ",IF(AR51/AS51*100&gt;200,"св.200",AR51/AS51))</f>
        <v>1.3737541359892282</v>
      </c>
      <c r="AV51" s="21"/>
      <c r="AW51" s="21"/>
      <c r="AX51" s="63"/>
      <c r="AY51" s="22" t="str">
        <f t="shared" si="474"/>
        <v xml:space="preserve"> </v>
      </c>
      <c r="AZ51" s="22" t="str">
        <f t="shared" si="165"/>
        <v xml:space="preserve"> </v>
      </c>
      <c r="BA51" s="21">
        <v>15000</v>
      </c>
      <c r="BB51" s="21"/>
      <c r="BC51" s="63"/>
      <c r="BD51" s="22" t="str">
        <f t="shared" ref="BD51:BD55" si="620">IF(BB51&lt;=0," ",IF(BA51&lt;=0," ",IF(BB51/BA51*100&gt;200,"СВ.200",BB51/BA51)))</f>
        <v xml:space="preserve"> </v>
      </c>
      <c r="BE51" s="22" t="str">
        <f t="shared" ref="BE51:BE55" si="621">IF(BC51=0," ",IF(BB51/BC51*100&gt;200,"св.200",BB51/BC51))</f>
        <v xml:space="preserve"> </v>
      </c>
      <c r="BF51" s="21"/>
      <c r="BG51" s="21"/>
      <c r="BH51" s="63"/>
      <c r="BI51" s="22" t="str">
        <f t="shared" si="479"/>
        <v xml:space="preserve"> </v>
      </c>
      <c r="BJ51" s="22" t="str">
        <f t="shared" si="169"/>
        <v xml:space="preserve"> </v>
      </c>
      <c r="BK51" s="21">
        <v>75000</v>
      </c>
      <c r="BL51" s="21">
        <v>49248</v>
      </c>
      <c r="BM51" s="63">
        <v>30779.4</v>
      </c>
      <c r="BN51" s="22">
        <f t="shared" si="579"/>
        <v>0.65664</v>
      </c>
      <c r="BO51" s="22">
        <f t="shared" si="170"/>
        <v>1.6000311896918067</v>
      </c>
      <c r="BP51" s="21"/>
      <c r="BQ51" s="21"/>
      <c r="BR51" s="63"/>
      <c r="BS51" s="22" t="str">
        <f t="shared" si="475"/>
        <v xml:space="preserve"> </v>
      </c>
      <c r="BT51" s="22" t="str">
        <f t="shared" si="252"/>
        <v xml:space="preserve"> </v>
      </c>
      <c r="BU51" s="21">
        <v>10000</v>
      </c>
      <c r="BV51" s="21">
        <v>9039.5499999999993</v>
      </c>
      <c r="BW51" s="63">
        <v>11649.99</v>
      </c>
      <c r="BX51" s="22">
        <f t="shared" si="515"/>
        <v>0.90395499999999995</v>
      </c>
      <c r="BY51" s="22">
        <f t="shared" si="171"/>
        <v>0.77592770465897387</v>
      </c>
      <c r="BZ51" s="21"/>
      <c r="CA51" s="21"/>
      <c r="CB51" s="63"/>
      <c r="CC51" s="22" t="str">
        <f>IF(CA51&lt;=0," ",IF(BZ51&lt;=0," ",IF(CA51/BZ51*100&gt;200,"СВ.200",CA51/BZ51)))</f>
        <v xml:space="preserve"> </v>
      </c>
      <c r="CD51" s="22" t="str">
        <f t="shared" si="172"/>
        <v xml:space="preserve"> </v>
      </c>
      <c r="CE51" s="21">
        <f t="shared" si="614"/>
        <v>0</v>
      </c>
      <c r="CF51" s="21">
        <f t="shared" si="615"/>
        <v>0</v>
      </c>
      <c r="CG51" s="21">
        <v>0</v>
      </c>
      <c r="CH51" s="22" t="str">
        <f t="shared" si="173"/>
        <v xml:space="preserve"> </v>
      </c>
      <c r="CI51" s="22" t="str">
        <f t="shared" si="191"/>
        <v xml:space="preserve"> </v>
      </c>
      <c r="CJ51" s="21"/>
      <c r="CK51" s="21"/>
      <c r="CL51" s="63"/>
      <c r="CM51" s="22" t="str">
        <f t="shared" si="174"/>
        <v xml:space="preserve"> </v>
      </c>
      <c r="CN51" s="22" t="str">
        <f t="shared" si="175"/>
        <v xml:space="preserve"> </v>
      </c>
      <c r="CO51" s="21"/>
      <c r="CP51" s="21"/>
      <c r="CQ51" s="63"/>
      <c r="CR51" s="22" t="str">
        <f t="shared" ref="CR51:CR54" si="622">IF(CP51&lt;=0," ",IF(CO51&lt;=0," ",IF(CP51/CO51*100&gt;200,"СВ.200",CP51/CO51)))</f>
        <v xml:space="preserve"> </v>
      </c>
      <c r="CS51" s="22" t="str">
        <f t="shared" ref="CS51:CS54" si="623">IF(CQ51=0," ",IF(CP51/CQ51*100&gt;200,"св.200",CP51/CQ51))</f>
        <v xml:space="preserve"> </v>
      </c>
      <c r="CT51" s="21"/>
      <c r="CU51" s="21"/>
      <c r="CV51" s="63"/>
      <c r="CW51" s="22" t="str">
        <f t="shared" si="178"/>
        <v xml:space="preserve"> </v>
      </c>
      <c r="CX51" s="22" t="str">
        <f t="shared" si="179"/>
        <v xml:space="preserve"> </v>
      </c>
      <c r="CY51" s="21"/>
      <c r="CZ51" s="21"/>
      <c r="DA51" s="63"/>
      <c r="DB51" s="22" t="str">
        <f t="shared" si="476"/>
        <v xml:space="preserve"> </v>
      </c>
      <c r="DC51" s="22" t="str">
        <f t="shared" si="180"/>
        <v xml:space="preserve"> </v>
      </c>
      <c r="DD51" s="21"/>
      <c r="DE51" s="21"/>
      <c r="DF51" s="63"/>
      <c r="DG51" s="22" t="str">
        <f t="shared" si="616"/>
        <v xml:space="preserve"> </v>
      </c>
      <c r="DH51" s="22" t="str">
        <f t="shared" si="617"/>
        <v xml:space="preserve"> </v>
      </c>
      <c r="DI51" s="21"/>
      <c r="DJ51" s="63"/>
      <c r="DK51" s="22" t="str">
        <f t="shared" si="182"/>
        <v xml:space="preserve"> </v>
      </c>
      <c r="DL51" s="21"/>
      <c r="DM51" s="21"/>
      <c r="DN51" s="63"/>
      <c r="DO51" s="22" t="str">
        <f t="shared" si="478"/>
        <v xml:space="preserve"> </v>
      </c>
      <c r="DP51" s="51" t="str">
        <f t="shared" si="183"/>
        <v xml:space="preserve"> </v>
      </c>
      <c r="DQ51" s="21"/>
      <c r="DR51" s="21"/>
      <c r="DS51" s="63"/>
      <c r="DT51" s="45" t="str">
        <f t="shared" si="158"/>
        <v xml:space="preserve"> </v>
      </c>
      <c r="DU51" s="45" t="str">
        <f t="shared" si="446"/>
        <v xml:space="preserve"> </v>
      </c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</row>
    <row r="52" spans="1:144" s="14" customFormat="1" ht="15.75" customHeight="1" outlineLevel="1" x14ac:dyDescent="0.25">
      <c r="A52" s="13">
        <f t="shared" si="618"/>
        <v>40</v>
      </c>
      <c r="B52" s="8" t="s">
        <v>9</v>
      </c>
      <c r="C52" s="21">
        <f>H52+AQ52</f>
        <v>1512018.06</v>
      </c>
      <c r="D52" s="21">
        <f>I52+AR52</f>
        <v>721224.59</v>
      </c>
      <c r="E52" s="21">
        <v>122653.26</v>
      </c>
      <c r="F52" s="22">
        <f>IF(D52&lt;=0," ",IF(D52/C52*100&gt;200,"СВ.200",D52/C52))</f>
        <v>0.47699469277503204</v>
      </c>
      <c r="G52" s="22" t="str">
        <f t="shared" si="466"/>
        <v>св.200</v>
      </c>
      <c r="H52" s="21">
        <f t="shared" si="611"/>
        <v>372300</v>
      </c>
      <c r="I52" s="21">
        <f>N52+S52+X52+AC52+AH52+AM52</f>
        <v>198966.59</v>
      </c>
      <c r="J52" s="19">
        <v>122653.26000000001</v>
      </c>
      <c r="K52" s="22">
        <f>IF(I52&lt;=0," ",IF(I52/H52*100&gt;200,"СВ.200",I52/H52))</f>
        <v>0.53442543647596019</v>
      </c>
      <c r="L52" s="22">
        <f>IF(J52=0," ",IF(I52/J52*100&gt;200,"св.200",I52/J52))</f>
        <v>1.6221875390837552</v>
      </c>
      <c r="M52" s="21">
        <v>68500</v>
      </c>
      <c r="N52" s="21">
        <v>58166.36</v>
      </c>
      <c r="O52" s="63">
        <v>26000.2</v>
      </c>
      <c r="P52" s="22">
        <f t="shared" si="467"/>
        <v>0.84914394160583939</v>
      </c>
      <c r="Q52" s="22" t="str">
        <f t="shared" si="159"/>
        <v>св.200</v>
      </c>
      <c r="R52" s="21"/>
      <c r="S52" s="21"/>
      <c r="T52" s="63"/>
      <c r="U52" s="22" t="str">
        <f>IF(S52&lt;=0," ",IF(R52&lt;=0," ",IF(S52/R52*100&gt;200,"СВ.200",S52/R52)))</f>
        <v xml:space="preserve"> </v>
      </c>
      <c r="V52" s="22" t="str">
        <f t="shared" si="612"/>
        <v xml:space="preserve"> </v>
      </c>
      <c r="W52" s="21">
        <v>13800</v>
      </c>
      <c r="X52" s="21"/>
      <c r="Y52" s="63">
        <v>909.9</v>
      </c>
      <c r="Z52" s="22" t="str">
        <f t="shared" si="604"/>
        <v xml:space="preserve"> </v>
      </c>
      <c r="AA52" s="22">
        <f t="shared" si="161"/>
        <v>0</v>
      </c>
      <c r="AB52" s="21">
        <v>29000</v>
      </c>
      <c r="AC52" s="21">
        <v>27199.55</v>
      </c>
      <c r="AD52" s="63">
        <v>826.9</v>
      </c>
      <c r="AE52" s="22">
        <f t="shared" si="470"/>
        <v>0.93791551724137934</v>
      </c>
      <c r="AF52" s="22" t="str">
        <f t="shared" si="162"/>
        <v>св.200</v>
      </c>
      <c r="AG52" s="21">
        <v>261000</v>
      </c>
      <c r="AH52" s="21">
        <v>113350.68</v>
      </c>
      <c r="AI52" s="63">
        <v>93666.26</v>
      </c>
      <c r="AJ52" s="22">
        <f t="shared" si="471"/>
        <v>0.43429379310344823</v>
      </c>
      <c r="AK52" s="22">
        <f t="shared" si="163"/>
        <v>1.2101548625940652</v>
      </c>
      <c r="AL52" s="21"/>
      <c r="AM52" s="21">
        <v>250</v>
      </c>
      <c r="AN52" s="63">
        <v>1250</v>
      </c>
      <c r="AO52" s="22" t="str">
        <f t="shared" si="619"/>
        <v xml:space="preserve"> </v>
      </c>
      <c r="AP52" s="22">
        <f t="shared" si="605"/>
        <v>0.2</v>
      </c>
      <c r="AQ52" s="21">
        <f t="shared" ref="AQ52:AQ55" si="624">AV52+BA52+BF52+BK52+BP52+BU52+BZ52+CE52+CT52+CY52+DD52+DL52+DQ52</f>
        <v>1139718.06</v>
      </c>
      <c r="AR52" s="21">
        <f>AW52+BB52+BG52+BL52+BQ52+BV52+CA52+CF52+++++CU52+CZ52+DE52+DI52+DM52+DR52</f>
        <v>522258</v>
      </c>
      <c r="AS52" s="36">
        <v>0</v>
      </c>
      <c r="AT52" s="22">
        <f>IF(AR52&lt;=0," ",IF(AQ52&lt;=0," ",IF(AR52/AQ52*100&gt;200,"СВ.200",AR52/AQ52)))</f>
        <v>0.45823438122933663</v>
      </c>
      <c r="AU52" s="22" t="str">
        <f>IF(AS52=0," ",IF(AR52/AS52*100&gt;200,"св.200",AR52/AS52))</f>
        <v xml:space="preserve"> </v>
      </c>
      <c r="AV52" s="21"/>
      <c r="AW52" s="21"/>
      <c r="AX52" s="63"/>
      <c r="AY52" s="22" t="str">
        <f t="shared" si="474"/>
        <v xml:space="preserve"> </v>
      </c>
      <c r="AZ52" s="22" t="str">
        <f t="shared" si="165"/>
        <v xml:space="preserve"> </v>
      </c>
      <c r="BA52" s="21">
        <v>1139718.06</v>
      </c>
      <c r="BB52" s="21">
        <v>459258</v>
      </c>
      <c r="BC52" s="63"/>
      <c r="BD52" s="22">
        <f t="shared" si="620"/>
        <v>0.4029575525020635</v>
      </c>
      <c r="BE52" s="22" t="str">
        <f t="shared" si="621"/>
        <v xml:space="preserve"> </v>
      </c>
      <c r="BF52" s="21"/>
      <c r="BG52" s="21"/>
      <c r="BH52" s="63"/>
      <c r="BI52" s="22" t="str">
        <f t="shared" si="479"/>
        <v xml:space="preserve"> </v>
      </c>
      <c r="BJ52" s="22" t="str">
        <f t="shared" si="169"/>
        <v xml:space="preserve"> </v>
      </c>
      <c r="BK52" s="21"/>
      <c r="BL52" s="21"/>
      <c r="BM52" s="63"/>
      <c r="BN52" s="22" t="str">
        <f t="shared" si="579"/>
        <v xml:space="preserve"> </v>
      </c>
      <c r="BO52" s="22" t="str">
        <f t="shared" si="170"/>
        <v xml:space="preserve"> </v>
      </c>
      <c r="BP52" s="21"/>
      <c r="BQ52" s="21"/>
      <c r="BR52" s="63"/>
      <c r="BS52" s="22" t="str">
        <f t="shared" si="475"/>
        <v xml:space="preserve"> </v>
      </c>
      <c r="BT52" s="22" t="str">
        <f t="shared" si="252"/>
        <v xml:space="preserve"> </v>
      </c>
      <c r="BU52" s="21"/>
      <c r="BV52" s="21"/>
      <c r="BW52" s="63"/>
      <c r="BX52" s="22" t="str">
        <f t="shared" si="515"/>
        <v xml:space="preserve"> </v>
      </c>
      <c r="BY52" s="22" t="str">
        <f t="shared" si="171"/>
        <v xml:space="preserve"> </v>
      </c>
      <c r="BZ52" s="21"/>
      <c r="CA52" s="21"/>
      <c r="CB52" s="63">
        <v>151800</v>
      </c>
      <c r="CC52" s="22" t="str">
        <f t="shared" ref="CC52:CC76" si="625">IF(CA52&lt;=0," ",IF(BZ52&lt;=0," ",IF(CA52/BZ52*100&gt;200,"СВ.200",CA52/BZ52)))</f>
        <v xml:space="preserve"> </v>
      </c>
      <c r="CD52" s="22">
        <f t="shared" si="172"/>
        <v>0</v>
      </c>
      <c r="CE52" s="21">
        <f t="shared" si="614"/>
        <v>0</v>
      </c>
      <c r="CF52" s="21">
        <f t="shared" si="615"/>
        <v>0</v>
      </c>
      <c r="CG52" s="21">
        <v>0</v>
      </c>
      <c r="CH52" s="22" t="str">
        <f t="shared" si="173"/>
        <v xml:space="preserve"> </v>
      </c>
      <c r="CI52" s="22" t="str">
        <f t="shared" si="191"/>
        <v xml:space="preserve"> </v>
      </c>
      <c r="CJ52" s="21"/>
      <c r="CK52" s="21"/>
      <c r="CL52" s="63"/>
      <c r="CM52" s="22" t="str">
        <f t="shared" si="174"/>
        <v xml:space="preserve"> </v>
      </c>
      <c r="CN52" s="22" t="str">
        <f t="shared" si="175"/>
        <v xml:space="preserve"> </v>
      </c>
      <c r="CO52" s="21"/>
      <c r="CP52" s="21"/>
      <c r="CQ52" s="63"/>
      <c r="CR52" s="22" t="str">
        <f t="shared" si="622"/>
        <v xml:space="preserve"> </v>
      </c>
      <c r="CS52" s="22" t="str">
        <f t="shared" si="623"/>
        <v xml:space="preserve"> </v>
      </c>
      <c r="CT52" s="21"/>
      <c r="CU52" s="21"/>
      <c r="CV52" s="63"/>
      <c r="CW52" s="22" t="str">
        <f t="shared" si="178"/>
        <v xml:space="preserve"> </v>
      </c>
      <c r="CX52" s="22" t="str">
        <f t="shared" si="179"/>
        <v xml:space="preserve"> </v>
      </c>
      <c r="CY52" s="21"/>
      <c r="CZ52" s="21"/>
      <c r="DA52" s="63"/>
      <c r="DB52" s="22" t="str">
        <f t="shared" si="476"/>
        <v xml:space="preserve"> </v>
      </c>
      <c r="DC52" s="22" t="str">
        <f t="shared" si="180"/>
        <v xml:space="preserve"> </v>
      </c>
      <c r="DD52" s="21"/>
      <c r="DE52" s="21"/>
      <c r="DF52" s="63"/>
      <c r="DG52" s="22" t="str">
        <f t="shared" si="616"/>
        <v xml:space="preserve"> </v>
      </c>
      <c r="DH52" s="22" t="str">
        <f t="shared" si="617"/>
        <v xml:space="preserve"> </v>
      </c>
      <c r="DI52" s="21">
        <v>63000</v>
      </c>
      <c r="DJ52" s="63">
        <v>-151800</v>
      </c>
      <c r="DK52" s="22">
        <f t="shared" si="182"/>
        <v>-0.41501976284584979</v>
      </c>
      <c r="DL52" s="21"/>
      <c r="DM52" s="21"/>
      <c r="DN52" s="63"/>
      <c r="DO52" s="22" t="str">
        <f t="shared" si="478"/>
        <v xml:space="preserve"> </v>
      </c>
      <c r="DP52" s="51" t="str">
        <f t="shared" si="183"/>
        <v xml:space="preserve"> </v>
      </c>
      <c r="DQ52" s="21"/>
      <c r="DR52" s="21"/>
      <c r="DS52" s="63"/>
      <c r="DT52" s="45" t="str">
        <f t="shared" si="158"/>
        <v xml:space="preserve"> </v>
      </c>
      <c r="DU52" s="45" t="str">
        <f t="shared" si="446"/>
        <v xml:space="preserve"> </v>
      </c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</row>
    <row r="53" spans="1:144" s="14" customFormat="1" ht="15.75" customHeight="1" outlineLevel="1" x14ac:dyDescent="0.25">
      <c r="A53" s="13">
        <f t="shared" si="618"/>
        <v>41</v>
      </c>
      <c r="B53" s="8" t="s">
        <v>43</v>
      </c>
      <c r="C53" s="21">
        <f>H53+AQ53</f>
        <v>6697610.75</v>
      </c>
      <c r="D53" s="21">
        <f>I53+AR53</f>
        <v>7072032.830000001</v>
      </c>
      <c r="E53" s="21">
        <v>686555.64</v>
      </c>
      <c r="F53" s="22">
        <f>IF(D53&lt;=0," ",IF(D53/C53*100&gt;200,"СВ.200",D53/C53))</f>
        <v>1.0559038280927271</v>
      </c>
      <c r="G53" s="22" t="str">
        <f t="shared" si="466"/>
        <v>св.200</v>
      </c>
      <c r="H53" s="21">
        <f t="shared" si="611"/>
        <v>6506081</v>
      </c>
      <c r="I53" s="21">
        <f>N53+S53+X53+AC53+AH53+AM53</f>
        <v>6963812.9300000006</v>
      </c>
      <c r="J53" s="19">
        <v>641221.16</v>
      </c>
      <c r="K53" s="22">
        <f>IF(I53&lt;=0," ",IF(I53/H53*100&gt;200,"СВ.200",I53/H53))</f>
        <v>1.0703544776033376</v>
      </c>
      <c r="L53" s="22" t="str">
        <f>IF(J53=0," ",IF(I53/J53*100&gt;200,"св.200",I53/J53))</f>
        <v>св.200</v>
      </c>
      <c r="M53" s="21">
        <v>850000</v>
      </c>
      <c r="N53" s="21">
        <v>2074666.7</v>
      </c>
      <c r="O53" s="63">
        <v>383565.26</v>
      </c>
      <c r="P53" s="22" t="str">
        <f t="shared" si="467"/>
        <v>СВ.200</v>
      </c>
      <c r="Q53" s="22" t="str">
        <f t="shared" si="159"/>
        <v>св.200</v>
      </c>
      <c r="R53" s="21"/>
      <c r="S53" s="21"/>
      <c r="T53" s="63"/>
      <c r="U53" s="22" t="str">
        <f>IF(S53&lt;=0," ",IF(R53&lt;=0," ",IF(S53/R53*100&gt;200,"СВ.200",S53/R53)))</f>
        <v xml:space="preserve"> </v>
      </c>
      <c r="V53" s="22" t="str">
        <f t="shared" si="612"/>
        <v xml:space="preserve"> </v>
      </c>
      <c r="W53" s="21">
        <v>4696881</v>
      </c>
      <c r="X53" s="21">
        <v>4696881</v>
      </c>
      <c r="Y53" s="63"/>
      <c r="Z53" s="22">
        <f t="shared" si="604"/>
        <v>1</v>
      </c>
      <c r="AA53" s="22" t="str">
        <f t="shared" si="161"/>
        <v xml:space="preserve"> </v>
      </c>
      <c r="AB53" s="21">
        <v>205000</v>
      </c>
      <c r="AC53" s="21">
        <v>36052.99</v>
      </c>
      <c r="AD53" s="63">
        <v>14545.02</v>
      </c>
      <c r="AE53" s="22">
        <f t="shared" si="470"/>
        <v>0.17586824390243902</v>
      </c>
      <c r="AF53" s="22" t="str">
        <f t="shared" si="162"/>
        <v>св.200</v>
      </c>
      <c r="AG53" s="21">
        <v>750000</v>
      </c>
      <c r="AH53" s="21">
        <v>155162.23999999999</v>
      </c>
      <c r="AI53" s="63">
        <v>241710.88</v>
      </c>
      <c r="AJ53" s="22">
        <f t="shared" si="471"/>
        <v>0.20688298666666666</v>
      </c>
      <c r="AK53" s="22">
        <f t="shared" si="163"/>
        <v>0.64193320548913635</v>
      </c>
      <c r="AL53" s="21">
        <v>4200</v>
      </c>
      <c r="AM53" s="21">
        <v>1050</v>
      </c>
      <c r="AN53" s="63">
        <v>1400</v>
      </c>
      <c r="AO53" s="22">
        <f t="shared" si="619"/>
        <v>0.25</v>
      </c>
      <c r="AP53" s="22">
        <f t="shared" si="605"/>
        <v>0.75</v>
      </c>
      <c r="AQ53" s="21">
        <f>AV53+BA53+BF53+BK53+BP53+BU53+BZ53+CE53+CT53+CY53+DD53+DL53+DQ53+902.92</f>
        <v>191529.75000000003</v>
      </c>
      <c r="AR53" s="21">
        <f>AW53+BB53+BG53+BL53+BQ53+BV53+CA53+CF53+++++CU53+CZ53+DE53+DI53+DM53+DR53</f>
        <v>108219.90000000001</v>
      </c>
      <c r="AS53" s="36">
        <v>45334.479999999996</v>
      </c>
      <c r="AT53" s="22">
        <f>IF(AR53&lt;=0," ",IF(AQ53&lt;=0," ",IF(AR53/AQ53*100&gt;200,"СВ.200",AR53/AQ53)))</f>
        <v>0.5650291925927956</v>
      </c>
      <c r="AU53" s="22" t="str">
        <f>IF(AS53=0," ",IF(AR53/AS53*100&gt;200,"св.200",AR53/AS53))</f>
        <v>св.200</v>
      </c>
      <c r="AV53" s="21"/>
      <c r="AW53" s="21"/>
      <c r="AX53" s="63"/>
      <c r="AY53" s="22" t="str">
        <f t="shared" si="474"/>
        <v xml:space="preserve"> </v>
      </c>
      <c r="AZ53" s="22" t="str">
        <f t="shared" si="165"/>
        <v xml:space="preserve"> </v>
      </c>
      <c r="BA53" s="21">
        <v>7476.49</v>
      </c>
      <c r="BB53" s="21"/>
      <c r="BC53" s="63">
        <v>2993.99</v>
      </c>
      <c r="BD53" s="22" t="str">
        <f t="shared" si="620"/>
        <v xml:space="preserve"> </v>
      </c>
      <c r="BE53" s="22">
        <f t="shared" si="621"/>
        <v>0</v>
      </c>
      <c r="BF53" s="21"/>
      <c r="BG53" s="21"/>
      <c r="BH53" s="63"/>
      <c r="BI53" s="22" t="str">
        <f t="shared" si="479"/>
        <v xml:space="preserve"> </v>
      </c>
      <c r="BJ53" s="22" t="str">
        <f t="shared" si="169"/>
        <v xml:space="preserve"> </v>
      </c>
      <c r="BK53" s="21">
        <v>63636.3</v>
      </c>
      <c r="BL53" s="21">
        <v>24766.99</v>
      </c>
      <c r="BM53" s="63">
        <v>8324.48</v>
      </c>
      <c r="BN53" s="22">
        <f t="shared" si="579"/>
        <v>0.3891959463388035</v>
      </c>
      <c r="BO53" s="22" t="str">
        <f t="shared" si="170"/>
        <v>св.200</v>
      </c>
      <c r="BP53" s="21">
        <v>106709.4</v>
      </c>
      <c r="BQ53" s="21">
        <v>70541.53</v>
      </c>
      <c r="BR53" s="63">
        <v>28859.66</v>
      </c>
      <c r="BS53" s="22">
        <f t="shared" si="475"/>
        <v>0.66106200578393282</v>
      </c>
      <c r="BT53" s="22" t="str">
        <f t="shared" si="252"/>
        <v>св.200</v>
      </c>
      <c r="BU53" s="21">
        <v>6000</v>
      </c>
      <c r="BV53" s="21">
        <v>11648.38</v>
      </c>
      <c r="BW53" s="63">
        <v>5156.3500000000004</v>
      </c>
      <c r="BX53" s="22">
        <f t="shared" si="515"/>
        <v>1.9413966666666664</v>
      </c>
      <c r="BY53" s="22" t="str">
        <f t="shared" si="171"/>
        <v>св.200</v>
      </c>
      <c r="BZ53" s="21"/>
      <c r="CA53" s="21"/>
      <c r="CB53" s="63"/>
      <c r="CC53" s="22" t="str">
        <f t="shared" si="625"/>
        <v xml:space="preserve"> </v>
      </c>
      <c r="CD53" s="22" t="str">
        <f t="shared" si="172"/>
        <v xml:space="preserve"> </v>
      </c>
      <c r="CE53" s="21">
        <f t="shared" si="614"/>
        <v>0</v>
      </c>
      <c r="CF53" s="21">
        <f t="shared" si="615"/>
        <v>0</v>
      </c>
      <c r="CG53" s="21">
        <v>0</v>
      </c>
      <c r="CH53" s="22" t="str">
        <f t="shared" si="173"/>
        <v xml:space="preserve"> </v>
      </c>
      <c r="CI53" s="22" t="str">
        <f t="shared" si="191"/>
        <v xml:space="preserve"> </v>
      </c>
      <c r="CJ53" s="21"/>
      <c r="CK53" s="21"/>
      <c r="CL53" s="63"/>
      <c r="CM53" s="22" t="str">
        <f t="shared" si="174"/>
        <v xml:space="preserve"> </v>
      </c>
      <c r="CN53" s="22" t="str">
        <f t="shared" si="175"/>
        <v xml:space="preserve"> </v>
      </c>
      <c r="CO53" s="21"/>
      <c r="CP53" s="21"/>
      <c r="CQ53" s="63"/>
      <c r="CR53" s="22" t="str">
        <f t="shared" si="622"/>
        <v xml:space="preserve"> </v>
      </c>
      <c r="CS53" s="22" t="str">
        <f t="shared" si="623"/>
        <v xml:space="preserve"> </v>
      </c>
      <c r="CT53" s="21"/>
      <c r="CU53" s="21"/>
      <c r="CV53" s="63"/>
      <c r="CW53" s="22" t="str">
        <f t="shared" si="178"/>
        <v xml:space="preserve"> </v>
      </c>
      <c r="CX53" s="22" t="str">
        <f t="shared" si="179"/>
        <v xml:space="preserve"> </v>
      </c>
      <c r="CY53" s="21"/>
      <c r="CZ53" s="21"/>
      <c r="DA53" s="63"/>
      <c r="DB53" s="22" t="str">
        <f t="shared" si="476"/>
        <v xml:space="preserve"> </v>
      </c>
      <c r="DC53" s="22" t="str">
        <f t="shared" si="180"/>
        <v xml:space="preserve"> </v>
      </c>
      <c r="DD53" s="21">
        <v>6804.64</v>
      </c>
      <c r="DE53" s="21">
        <v>1263</v>
      </c>
      <c r="DF53" s="63"/>
      <c r="DG53" s="22">
        <f t="shared" si="616"/>
        <v>0.1856086435138376</v>
      </c>
      <c r="DH53" s="22" t="str">
        <f t="shared" si="617"/>
        <v xml:space="preserve"> </v>
      </c>
      <c r="DI53" s="21"/>
      <c r="DJ53" s="63"/>
      <c r="DK53" s="22" t="str">
        <f t="shared" si="182"/>
        <v xml:space="preserve"> </v>
      </c>
      <c r="DL53" s="21"/>
      <c r="DM53" s="21"/>
      <c r="DN53" s="63"/>
      <c r="DO53" s="22" t="str">
        <f t="shared" si="478"/>
        <v xml:space="preserve"> </v>
      </c>
      <c r="DP53" s="51" t="str">
        <f t="shared" si="183"/>
        <v xml:space="preserve"> </v>
      </c>
      <c r="DQ53" s="21"/>
      <c r="DR53" s="21"/>
      <c r="DS53" s="63"/>
      <c r="DT53" s="45" t="str">
        <f t="shared" si="158"/>
        <v xml:space="preserve"> </v>
      </c>
      <c r="DU53" s="45" t="str">
        <f t="shared" si="446"/>
        <v xml:space="preserve"> </v>
      </c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</row>
    <row r="54" spans="1:144" s="14" customFormat="1" ht="15.75" customHeight="1" outlineLevel="1" x14ac:dyDescent="0.25">
      <c r="A54" s="13">
        <f t="shared" si="618"/>
        <v>42</v>
      </c>
      <c r="B54" s="8" t="s">
        <v>110</v>
      </c>
      <c r="C54" s="21">
        <f>H54+AQ54</f>
        <v>9893800</v>
      </c>
      <c r="D54" s="21">
        <f>I54+AR54</f>
        <v>2900800.17</v>
      </c>
      <c r="E54" s="21">
        <v>2854612.26</v>
      </c>
      <c r="F54" s="22">
        <f>IF(D54&lt;=0," ",IF(D54/C54*100&gt;200,"СВ.200",D54/C54))</f>
        <v>0.29319373445996483</v>
      </c>
      <c r="G54" s="22">
        <f t="shared" si="466"/>
        <v>1.0161800993596237</v>
      </c>
      <c r="H54" s="21">
        <f t="shared" si="611"/>
        <v>9635000</v>
      </c>
      <c r="I54" s="21">
        <f>N54+S54+X54+AC54+AH54+AM54</f>
        <v>2711960.81</v>
      </c>
      <c r="J54" s="19">
        <v>2256855.8200000003</v>
      </c>
      <c r="K54" s="22">
        <f>IF(I54&lt;=0," ",IF(I54/H54*100&gt;200,"СВ.200",I54/H54))</f>
        <v>0.28146972599896214</v>
      </c>
      <c r="L54" s="22">
        <f>IF(J54=0," ",IF(I54/J54*100&gt;200,"св.200",I54/J54))</f>
        <v>1.2016544371009044</v>
      </c>
      <c r="M54" s="21">
        <v>2056000</v>
      </c>
      <c r="N54" s="21">
        <v>951689.52</v>
      </c>
      <c r="O54" s="63">
        <v>770225.16</v>
      </c>
      <c r="P54" s="22">
        <f t="shared" si="467"/>
        <v>0.4628840077821012</v>
      </c>
      <c r="Q54" s="22">
        <f t="shared" si="159"/>
        <v>1.235599107149395</v>
      </c>
      <c r="R54" s="21"/>
      <c r="S54" s="21"/>
      <c r="T54" s="63"/>
      <c r="U54" s="22" t="str">
        <f t="shared" si="468"/>
        <v xml:space="preserve"> </v>
      </c>
      <c r="V54" s="22" t="str">
        <f t="shared" si="612"/>
        <v xml:space="preserve"> </v>
      </c>
      <c r="W54" s="21">
        <v>54000</v>
      </c>
      <c r="X54" s="21">
        <v>29462.400000000001</v>
      </c>
      <c r="Y54" s="63">
        <v>9722.3700000000008</v>
      </c>
      <c r="Z54" s="22">
        <f t="shared" si="469"/>
        <v>0.54559999999999997</v>
      </c>
      <c r="AA54" s="22" t="str">
        <f t="shared" ref="AA54:AA55" si="626">IF(Y54=0," ",IF(X54/Y54*100&gt;200,"св.200",X54/Y54))</f>
        <v>св.200</v>
      </c>
      <c r="AB54" s="21">
        <v>370000</v>
      </c>
      <c r="AC54" s="21">
        <v>19103.43</v>
      </c>
      <c r="AD54" s="63">
        <v>3546.67</v>
      </c>
      <c r="AE54" s="22">
        <f t="shared" si="470"/>
        <v>5.1630891891891892E-2</v>
      </c>
      <c r="AF54" s="22" t="str">
        <f t="shared" si="162"/>
        <v>св.200</v>
      </c>
      <c r="AG54" s="21">
        <v>7150000</v>
      </c>
      <c r="AH54" s="21">
        <v>1711105.46</v>
      </c>
      <c r="AI54" s="63">
        <v>1471211.62</v>
      </c>
      <c r="AJ54" s="22">
        <f t="shared" si="471"/>
        <v>0.23931544895104895</v>
      </c>
      <c r="AK54" s="22">
        <f t="shared" si="163"/>
        <v>1.1630586903602622</v>
      </c>
      <c r="AL54" s="21">
        <v>5000</v>
      </c>
      <c r="AM54" s="21">
        <v>600</v>
      </c>
      <c r="AN54" s="63">
        <v>2150</v>
      </c>
      <c r="AO54" s="22">
        <f t="shared" si="619"/>
        <v>0.12</v>
      </c>
      <c r="AP54" s="22">
        <f t="shared" si="605"/>
        <v>0.27906976744186046</v>
      </c>
      <c r="AQ54" s="21">
        <f t="shared" si="624"/>
        <v>258800</v>
      </c>
      <c r="AR54" s="21">
        <f>AW54+BB54+BG54+BL54+BQ54+BV54+CA54+CF54+++++CU54+CZ54+DE54+DI54+DM54+DR54</f>
        <v>188839.36</v>
      </c>
      <c r="AS54" s="36">
        <v>597756.43999999994</v>
      </c>
      <c r="AT54" s="22">
        <f>IF(AR54&lt;=0," ",IF(AQ54&lt;=0," ",IF(AR54/AQ54*100&gt;200,"СВ.200",AR54/AQ54)))</f>
        <v>0.72967295208655325</v>
      </c>
      <c r="AU54" s="22">
        <f>IF(AS54=0," ",IF(AR54/AS54*100&gt;200,"св.200",AR54/AS54))</f>
        <v>0.31591355168001201</v>
      </c>
      <c r="AV54" s="21"/>
      <c r="AW54" s="21"/>
      <c r="AX54" s="63"/>
      <c r="AY54" s="22" t="str">
        <f t="shared" si="474"/>
        <v xml:space="preserve"> </v>
      </c>
      <c r="AZ54" s="22" t="str">
        <f t="shared" si="165"/>
        <v xml:space="preserve"> </v>
      </c>
      <c r="BA54" s="21">
        <v>800</v>
      </c>
      <c r="BB54" s="21">
        <v>4825.57</v>
      </c>
      <c r="BC54" s="63">
        <v>1100</v>
      </c>
      <c r="BD54" s="22" t="str">
        <f t="shared" si="620"/>
        <v>СВ.200</v>
      </c>
      <c r="BE54" s="22" t="str">
        <f t="shared" si="621"/>
        <v>св.200</v>
      </c>
      <c r="BF54" s="21"/>
      <c r="BG54" s="21"/>
      <c r="BH54" s="63"/>
      <c r="BI54" s="22" t="str">
        <f t="shared" si="479"/>
        <v xml:space="preserve"> </v>
      </c>
      <c r="BJ54" s="22"/>
      <c r="BK54" s="21"/>
      <c r="BL54" s="21"/>
      <c r="BM54" s="63"/>
      <c r="BN54" s="22" t="str">
        <f t="shared" si="579"/>
        <v xml:space="preserve"> </v>
      </c>
      <c r="BO54" s="22" t="str">
        <f t="shared" si="170"/>
        <v xml:space="preserve"> </v>
      </c>
      <c r="BP54" s="21">
        <v>130000</v>
      </c>
      <c r="BQ54" s="21">
        <v>78455.95</v>
      </c>
      <c r="BR54" s="63">
        <v>46264.6</v>
      </c>
      <c r="BS54" s="22">
        <f t="shared" si="475"/>
        <v>0.60350730769230765</v>
      </c>
      <c r="BT54" s="22">
        <f t="shared" si="252"/>
        <v>1.6958095390428103</v>
      </c>
      <c r="BU54" s="21"/>
      <c r="BV54" s="21"/>
      <c r="BW54" s="63"/>
      <c r="BX54" s="22" t="str">
        <f t="shared" si="515"/>
        <v xml:space="preserve"> </v>
      </c>
      <c r="BY54" s="22" t="str">
        <f t="shared" si="171"/>
        <v xml:space="preserve"> </v>
      </c>
      <c r="BZ54" s="21"/>
      <c r="CA54" s="21"/>
      <c r="CB54" s="63">
        <v>472500</v>
      </c>
      <c r="CC54" s="22" t="str">
        <f t="shared" si="625"/>
        <v xml:space="preserve"> </v>
      </c>
      <c r="CD54" s="22">
        <f t="shared" si="172"/>
        <v>0</v>
      </c>
      <c r="CE54" s="21">
        <f t="shared" si="614"/>
        <v>0</v>
      </c>
      <c r="CF54" s="21">
        <f t="shared" si="615"/>
        <v>4894.78</v>
      </c>
      <c r="CG54" s="21">
        <v>0</v>
      </c>
      <c r="CH54" s="22" t="str">
        <f t="shared" si="173"/>
        <v xml:space="preserve"> </v>
      </c>
      <c r="CI54" s="22" t="str">
        <f t="shared" si="191"/>
        <v xml:space="preserve"> </v>
      </c>
      <c r="CJ54" s="21"/>
      <c r="CK54" s="21"/>
      <c r="CL54" s="63"/>
      <c r="CM54" s="22" t="str">
        <f t="shared" si="174"/>
        <v xml:space="preserve"> </v>
      </c>
      <c r="CN54" s="22" t="str">
        <f t="shared" si="175"/>
        <v xml:space="preserve"> </v>
      </c>
      <c r="CO54" s="21"/>
      <c r="CP54" s="21">
        <v>4894.78</v>
      </c>
      <c r="CQ54" s="63"/>
      <c r="CR54" s="22" t="str">
        <f t="shared" si="622"/>
        <v xml:space="preserve"> </v>
      </c>
      <c r="CS54" s="22" t="str">
        <f t="shared" si="623"/>
        <v xml:space="preserve"> </v>
      </c>
      <c r="CT54" s="21"/>
      <c r="CU54" s="21"/>
      <c r="CV54" s="63"/>
      <c r="CW54" s="22" t="str">
        <f t="shared" si="178"/>
        <v xml:space="preserve"> </v>
      </c>
      <c r="CX54" s="22" t="str">
        <f t="shared" si="179"/>
        <v xml:space="preserve"> </v>
      </c>
      <c r="CY54" s="21"/>
      <c r="CZ54" s="21"/>
      <c r="DA54" s="63"/>
      <c r="DB54" s="22" t="str">
        <f t="shared" si="476"/>
        <v xml:space="preserve"> </v>
      </c>
      <c r="DC54" s="22" t="str">
        <f t="shared" si="180"/>
        <v xml:space="preserve"> </v>
      </c>
      <c r="DD54" s="21"/>
      <c r="DE54" s="21"/>
      <c r="DF54" s="63"/>
      <c r="DG54" s="22" t="str">
        <f t="shared" si="616"/>
        <v xml:space="preserve"> </v>
      </c>
      <c r="DH54" s="22" t="str">
        <f t="shared" si="617"/>
        <v xml:space="preserve"> </v>
      </c>
      <c r="DI54" s="21">
        <v>30663.06</v>
      </c>
      <c r="DJ54" s="63"/>
      <c r="DK54" s="22" t="str">
        <f t="shared" si="182"/>
        <v xml:space="preserve"> </v>
      </c>
      <c r="DL54" s="21"/>
      <c r="DM54" s="21"/>
      <c r="DN54" s="63"/>
      <c r="DO54" s="22" t="str">
        <f t="shared" si="478"/>
        <v xml:space="preserve"> </v>
      </c>
      <c r="DP54" s="51" t="str">
        <f t="shared" si="183"/>
        <v xml:space="preserve"> </v>
      </c>
      <c r="DQ54" s="21">
        <v>128000</v>
      </c>
      <c r="DR54" s="21">
        <v>70000</v>
      </c>
      <c r="DS54" s="63">
        <v>77891.839999999997</v>
      </c>
      <c r="DT54" s="45">
        <f t="shared" ref="DT54:DT57" si="627">IF(DR54&lt;=0," ",IF(DQ54&lt;=0," ",IF(DR54/DQ54*100&gt;200,"СВ.200",DR54/DQ54)))</f>
        <v>0.546875</v>
      </c>
      <c r="DU54" s="45">
        <f t="shared" ref="DU54:DU57" si="628">IF(DS54=0," ",IF(DR54/DS54*100&gt;200,"св.200",DR54/DS54))</f>
        <v>0.89868206990616739</v>
      </c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</row>
    <row r="55" spans="1:144" s="14" customFormat="1" ht="15.75" customHeight="1" outlineLevel="1" x14ac:dyDescent="0.25">
      <c r="A55" s="13">
        <f t="shared" si="618"/>
        <v>43</v>
      </c>
      <c r="B55" s="8" t="s">
        <v>45</v>
      </c>
      <c r="C55" s="21">
        <f>H55+AQ55</f>
        <v>2033493.0699999998</v>
      </c>
      <c r="D55" s="21">
        <f>I55+AR55</f>
        <v>332404.07</v>
      </c>
      <c r="E55" s="21">
        <v>138717.96</v>
      </c>
      <c r="F55" s="22">
        <f>IF(D55&lt;=0," ",IF(D55/C55*100&gt;200,"СВ.200",D55/C55))</f>
        <v>0.16346456985958652</v>
      </c>
      <c r="G55" s="22" t="str">
        <f t="shared" si="466"/>
        <v>св.200</v>
      </c>
      <c r="H55" s="21">
        <f t="shared" si="611"/>
        <v>490550</v>
      </c>
      <c r="I55" s="21">
        <f>N55+S55+X55+AC55+AH55+AM55</f>
        <v>196498.9</v>
      </c>
      <c r="J55" s="19">
        <v>101098.15</v>
      </c>
      <c r="K55" s="22">
        <f>IF(I55&lt;=0," ",IF(I55/H55*100&gt;200,"СВ.200",I55/H55))</f>
        <v>0.40056854551014165</v>
      </c>
      <c r="L55" s="22">
        <f>IF(J55=0," ",IF(I55/J55*100&gt;200,"св.200",I55/J55))</f>
        <v>1.943644863926788</v>
      </c>
      <c r="M55" s="21">
        <v>357550</v>
      </c>
      <c r="N55" s="21">
        <v>150709.79</v>
      </c>
      <c r="O55" s="63">
        <v>88448.87</v>
      </c>
      <c r="P55" s="22">
        <f t="shared" si="467"/>
        <v>0.42150689414067966</v>
      </c>
      <c r="Q55" s="22">
        <f t="shared" si="159"/>
        <v>1.7039199031033412</v>
      </c>
      <c r="R55" s="21"/>
      <c r="S55" s="21"/>
      <c r="T55" s="63"/>
      <c r="U55" s="22" t="str">
        <f t="shared" si="468"/>
        <v xml:space="preserve"> </v>
      </c>
      <c r="V55" s="22" t="str">
        <f t="shared" si="612"/>
        <v xml:space="preserve"> </v>
      </c>
      <c r="W55" s="21"/>
      <c r="X55" s="21"/>
      <c r="Y55" s="63"/>
      <c r="Z55" s="22" t="str">
        <f t="shared" si="469"/>
        <v xml:space="preserve"> </v>
      </c>
      <c r="AA55" s="22" t="str">
        <f t="shared" si="626"/>
        <v xml:space="preserve"> </v>
      </c>
      <c r="AB55" s="21">
        <v>12000</v>
      </c>
      <c r="AC55" s="21">
        <v>3048.11</v>
      </c>
      <c r="AD55" s="63">
        <v>345.1</v>
      </c>
      <c r="AE55" s="22">
        <f t="shared" si="470"/>
        <v>0.25400916666666667</v>
      </c>
      <c r="AF55" s="22" t="str">
        <f t="shared" si="162"/>
        <v>св.200</v>
      </c>
      <c r="AG55" s="21">
        <v>121000</v>
      </c>
      <c r="AH55" s="21">
        <v>42741</v>
      </c>
      <c r="AI55" s="63">
        <v>12104.18</v>
      </c>
      <c r="AJ55" s="22">
        <f t="shared" si="471"/>
        <v>0.35323140495867766</v>
      </c>
      <c r="AK55" s="22" t="str">
        <f t="shared" si="163"/>
        <v>св.200</v>
      </c>
      <c r="AL55" s="21"/>
      <c r="AM55" s="21"/>
      <c r="AN55" s="63">
        <v>200</v>
      </c>
      <c r="AO55" s="22" t="str">
        <f t="shared" si="619"/>
        <v xml:space="preserve"> </v>
      </c>
      <c r="AP55" s="22">
        <f t="shared" si="605"/>
        <v>0</v>
      </c>
      <c r="AQ55" s="21">
        <f t="shared" si="624"/>
        <v>1542943.0699999998</v>
      </c>
      <c r="AR55" s="21">
        <f>AW55+BB55+BG55+BL55+BQ55+BV55+CA55+CF55+++++CU55+CZ55+DE55+DI55+DM55+DR55</f>
        <v>135905.17000000001</v>
      </c>
      <c r="AS55" s="36">
        <v>37619.81</v>
      </c>
      <c r="AT55" s="22">
        <f>IF(AR55&lt;=0," ",IF(AQ55&lt;=0," ",IF(AR55/AQ55*100&gt;200,"СВ.200",AR55/AQ55)))</f>
        <v>8.8081778675087485E-2</v>
      </c>
      <c r="AU55" s="22" t="str">
        <f>IF(AS55=0," ",IF(AR55/AS55*100&gt;200,"св.200",AR55/AS55))</f>
        <v>св.200</v>
      </c>
      <c r="AV55" s="21"/>
      <c r="AW55" s="21"/>
      <c r="AX55" s="63"/>
      <c r="AY55" s="22" t="str">
        <f t="shared" si="474"/>
        <v xml:space="preserve"> </v>
      </c>
      <c r="AZ55" s="22" t="str">
        <f t="shared" si="165"/>
        <v xml:space="preserve"> </v>
      </c>
      <c r="BA55" s="21">
        <v>1508143.96</v>
      </c>
      <c r="BB55" s="21">
        <v>113933.86</v>
      </c>
      <c r="BC55" s="63"/>
      <c r="BD55" s="22">
        <f t="shared" si="620"/>
        <v>7.5545745646191501E-2</v>
      </c>
      <c r="BE55" s="22" t="str">
        <f t="shared" si="621"/>
        <v xml:space="preserve"> </v>
      </c>
      <c r="BF55" s="21"/>
      <c r="BG55" s="21"/>
      <c r="BH55" s="63"/>
      <c r="BI55" s="22" t="str">
        <f t="shared" si="479"/>
        <v xml:space="preserve"> </v>
      </c>
      <c r="BJ55" s="22" t="str">
        <f t="shared" si="169"/>
        <v xml:space="preserve"> </v>
      </c>
      <c r="BK55" s="21"/>
      <c r="BL55" s="21"/>
      <c r="BM55" s="63"/>
      <c r="BN55" s="22" t="str">
        <f t="shared" si="579"/>
        <v xml:space="preserve"> </v>
      </c>
      <c r="BO55" s="22" t="str">
        <f t="shared" si="170"/>
        <v xml:space="preserve"> </v>
      </c>
      <c r="BP55" s="21">
        <v>4808.16</v>
      </c>
      <c r="BQ55" s="21">
        <v>2854.08</v>
      </c>
      <c r="BR55" s="63">
        <v>3400.1</v>
      </c>
      <c r="BS55" s="22">
        <f t="shared" si="475"/>
        <v>0.59359089547768795</v>
      </c>
      <c r="BT55" s="22">
        <f t="shared" si="252"/>
        <v>0.83941060557042435</v>
      </c>
      <c r="BU55" s="21">
        <v>20000</v>
      </c>
      <c r="BV55" s="21">
        <v>9126.2800000000007</v>
      </c>
      <c r="BW55" s="63">
        <v>21327.15</v>
      </c>
      <c r="BX55" s="22">
        <f t="shared" ref="BX55" si="629">IF(BV55&lt;=0," ",IF(BU55&lt;=0," ",IF(BV55/BU55*100&gt;200,"СВ.200",BV55/BU55)))</f>
        <v>0.45631400000000005</v>
      </c>
      <c r="BY55" s="22">
        <f t="shared" ref="BY55" si="630">IF(BW55=0," ",IF(BV55/BW55*100&gt;200,"св.200",BV55/BW55))</f>
        <v>0.42791840447504709</v>
      </c>
      <c r="BZ55" s="21"/>
      <c r="CA55" s="21"/>
      <c r="CB55" s="63"/>
      <c r="CC55" s="22" t="str">
        <f t="shared" si="625"/>
        <v xml:space="preserve"> </v>
      </c>
      <c r="CD55" s="22" t="str">
        <f t="shared" si="172"/>
        <v xml:space="preserve"> </v>
      </c>
      <c r="CE55" s="21">
        <f t="shared" si="614"/>
        <v>9990.9500000000007</v>
      </c>
      <c r="CF55" s="21">
        <f t="shared" si="615"/>
        <v>9990.9500000000007</v>
      </c>
      <c r="CG55" s="21">
        <v>4893.5600000000004</v>
      </c>
      <c r="CH55" s="22">
        <f t="shared" si="173"/>
        <v>1</v>
      </c>
      <c r="CI55" s="22" t="str">
        <f t="shared" si="191"/>
        <v>св.200</v>
      </c>
      <c r="CJ55" s="21"/>
      <c r="CK55" s="21"/>
      <c r="CL55" s="63"/>
      <c r="CM55" s="22" t="str">
        <f t="shared" si="174"/>
        <v xml:space="preserve"> </v>
      </c>
      <c r="CN55" s="22" t="str">
        <f t="shared" si="175"/>
        <v xml:space="preserve"> </v>
      </c>
      <c r="CO55" s="21">
        <v>9990.9500000000007</v>
      </c>
      <c r="CP55" s="21">
        <v>9990.9500000000007</v>
      </c>
      <c r="CQ55" s="63">
        <v>4893.5600000000004</v>
      </c>
      <c r="CR55" s="22">
        <f t="shared" ref="CR55" si="631">IF(CP55&lt;=0," ",IF(CO55&lt;=0," ",IF(CP55/CO55*100&gt;200,"СВ.200",CP55/CO55)))</f>
        <v>1</v>
      </c>
      <c r="CS55" s="22" t="str">
        <f t="shared" ref="CS55" si="632">IF(CQ55=0," ",IF(CP55/CQ55*100&gt;200,"св.200",CP55/CQ55))</f>
        <v>св.200</v>
      </c>
      <c r="CT55" s="21"/>
      <c r="CU55" s="21"/>
      <c r="CV55" s="63"/>
      <c r="CW55" s="22" t="str">
        <f t="shared" si="178"/>
        <v xml:space="preserve"> </v>
      </c>
      <c r="CX55" s="22" t="str">
        <f t="shared" si="179"/>
        <v xml:space="preserve"> </v>
      </c>
      <c r="CY55" s="21"/>
      <c r="CZ55" s="21"/>
      <c r="DA55" s="63"/>
      <c r="DB55" s="22" t="str">
        <f t="shared" si="476"/>
        <v xml:space="preserve"> </v>
      </c>
      <c r="DC55" s="22" t="str">
        <f t="shared" si="180"/>
        <v xml:space="preserve"> </v>
      </c>
      <c r="DD55" s="21"/>
      <c r="DE55" s="21"/>
      <c r="DF55" s="63"/>
      <c r="DG55" s="22" t="str">
        <f t="shared" si="616"/>
        <v xml:space="preserve"> </v>
      </c>
      <c r="DH55" s="22" t="str">
        <f t="shared" si="617"/>
        <v xml:space="preserve"> </v>
      </c>
      <c r="DI55" s="21"/>
      <c r="DJ55" s="63"/>
      <c r="DK55" s="22" t="str">
        <f t="shared" si="182"/>
        <v xml:space="preserve"> </v>
      </c>
      <c r="DL55" s="21"/>
      <c r="DM55" s="21"/>
      <c r="DN55" s="63"/>
      <c r="DO55" s="22" t="str">
        <f t="shared" si="478"/>
        <v xml:space="preserve"> </v>
      </c>
      <c r="DP55" s="51" t="str">
        <f t="shared" si="183"/>
        <v xml:space="preserve"> </v>
      </c>
      <c r="DQ55" s="21"/>
      <c r="DR55" s="21"/>
      <c r="DS55" s="63">
        <v>7999</v>
      </c>
      <c r="DT55" s="45" t="str">
        <f t="shared" ref="DT55" si="633">IF(DR55&lt;=0," ",IF(DQ55&lt;=0," ",IF(DR55/DQ55*100&gt;200,"СВ.200",DR55/DQ55)))</f>
        <v xml:space="preserve"> </v>
      </c>
      <c r="DU55" s="45">
        <f t="shared" ref="DU55" si="634">IF(DS55=0," ",IF(DR55/DS55*100&gt;200,"св.200",DR55/DS55))</f>
        <v>0</v>
      </c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</row>
    <row r="56" spans="1:144" s="16" customFormat="1" ht="15.75" x14ac:dyDescent="0.25">
      <c r="A56" s="15"/>
      <c r="B56" s="7" t="s">
        <v>129</v>
      </c>
      <c r="C56" s="24">
        <f>SUM(C57:C62)</f>
        <v>70076866.190000013</v>
      </c>
      <c r="D56" s="24">
        <f t="shared" ref="D56" si="635">SUM(D57:D62)</f>
        <v>39719129.020000003</v>
      </c>
      <c r="E56" s="24">
        <v>32674768.119999997</v>
      </c>
      <c r="F56" s="20">
        <f>IF(D56&lt;=0," ",IF(D56/C56*100&gt;200,"СВ.200",D56/C56))</f>
        <v>0.56679373921072873</v>
      </c>
      <c r="G56" s="20">
        <f t="shared" si="466"/>
        <v>1.2155902338504494</v>
      </c>
      <c r="H56" s="24">
        <f t="shared" ref="H56" si="636">SUM(H57:H62)</f>
        <v>63762210</v>
      </c>
      <c r="I56" s="24">
        <f t="shared" ref="I56" si="637">SUM(I57:I62)</f>
        <v>37489254.289999999</v>
      </c>
      <c r="J56" s="39">
        <v>30821596.540000003</v>
      </c>
      <c r="K56" s="20">
        <f>IF(I56&lt;=0," ",IF(I56/H56*100&gt;200,"СВ.200",I56/H56))</f>
        <v>0.58795412345337461</v>
      </c>
      <c r="L56" s="20">
        <f>IF(J56=0," ",IF(I56/J56*100&gt;200,"св.200",I56/J56))</f>
        <v>1.2163307063391984</v>
      </c>
      <c r="M56" s="24">
        <f t="shared" ref="M56" si="638">SUM(M57:M62)</f>
        <v>53335080</v>
      </c>
      <c r="N56" s="24">
        <f t="shared" ref="N56" si="639">SUM(N57:N62)</f>
        <v>34788488.670000002</v>
      </c>
      <c r="O56" s="39">
        <v>28738226.460000001</v>
      </c>
      <c r="P56" s="20">
        <f t="shared" si="467"/>
        <v>0.65226280095576872</v>
      </c>
      <c r="Q56" s="20">
        <f t="shared" si="159"/>
        <v>1.2105301180788315</v>
      </c>
      <c r="R56" s="24">
        <f t="shared" ref="R56" si="640">SUM(R57:R62)</f>
        <v>1225730</v>
      </c>
      <c r="S56" s="24">
        <f t="shared" ref="S56" si="641">SUM(S57:S62)</f>
        <v>686721.8</v>
      </c>
      <c r="T56" s="39">
        <v>667951.23</v>
      </c>
      <c r="U56" s="20">
        <f t="shared" si="468"/>
        <v>0.56025535803154047</v>
      </c>
      <c r="V56" s="20">
        <f t="shared" si="160"/>
        <v>1.0281017073656711</v>
      </c>
      <c r="W56" s="24">
        <f t="shared" ref="W56" si="642">SUM(W57:W62)</f>
        <v>101400</v>
      </c>
      <c r="X56" s="24">
        <f t="shared" ref="X56" si="643">SUM(X57:X62)</f>
        <v>54227.4</v>
      </c>
      <c r="Y56" s="39">
        <v>43587.840000000004</v>
      </c>
      <c r="Z56" s="20">
        <f t="shared" ref="Z56:Z58" si="644">IF(X56&lt;=0," ",IF(W56&lt;=0," ",IF(X56/W56*100&gt;200,"СВ.200",X56/W56)))</f>
        <v>0.53478698224852073</v>
      </c>
      <c r="AA56" s="20">
        <f t="shared" ref="AA56:AA58" si="645">IF(Y56=0," ",IF(X56/Y56*100&gt;200,"св.200",X56/Y56))</f>
        <v>1.2440946832878159</v>
      </c>
      <c r="AB56" s="24">
        <f t="shared" ref="AB56" si="646">SUM(AB57:AB62)</f>
        <v>2650000</v>
      </c>
      <c r="AC56" s="24">
        <f t="shared" ref="AC56" si="647">SUM(AC57:AC62)</f>
        <v>504270.36</v>
      </c>
      <c r="AD56" s="39">
        <v>255875.44</v>
      </c>
      <c r="AE56" s="20">
        <f t="shared" si="470"/>
        <v>0.19029070188679245</v>
      </c>
      <c r="AF56" s="20">
        <f t="shared" si="162"/>
        <v>1.9707649940924381</v>
      </c>
      <c r="AG56" s="24">
        <f t="shared" ref="AG56" si="648">SUM(AG57:AG62)</f>
        <v>6380000</v>
      </c>
      <c r="AH56" s="24">
        <f t="shared" ref="AH56" si="649">SUM(AH57:AH62)</f>
        <v>1444646.0599999998</v>
      </c>
      <c r="AI56" s="39">
        <v>1098405.57</v>
      </c>
      <c r="AJ56" s="20">
        <f t="shared" si="471"/>
        <v>0.2264335517241379</v>
      </c>
      <c r="AK56" s="20">
        <f t="shared" si="163"/>
        <v>1.3152209889103164</v>
      </c>
      <c r="AL56" s="24">
        <f t="shared" ref="AL56" si="650">SUM(AL57:AL62)</f>
        <v>70000</v>
      </c>
      <c r="AM56" s="24">
        <f t="shared" ref="AM56" si="651">SUM(AM57:AM62)</f>
        <v>10900</v>
      </c>
      <c r="AN56" s="39">
        <v>17350</v>
      </c>
      <c r="AO56" s="20">
        <f t="shared" ref="AO56:AO76" si="652">IF(AM56&lt;=0," ",IF(AL56&lt;=0," ",IF(AM56/AL56*100&gt;200,"СВ.200",AM56/AL56)))</f>
        <v>0.15571428571428572</v>
      </c>
      <c r="AP56" s="20">
        <f t="shared" si="164"/>
        <v>0.62824207492795392</v>
      </c>
      <c r="AQ56" s="24">
        <f t="shared" ref="AQ56" si="653">SUM(AQ57:AQ62)</f>
        <v>6314656.1899999995</v>
      </c>
      <c r="AR56" s="24">
        <f t="shared" ref="AR56" si="654">SUM(AR57:AR62)</f>
        <v>2229874.73</v>
      </c>
      <c r="AS56" s="39">
        <v>1853171.58</v>
      </c>
      <c r="AT56" s="20">
        <f>IF(AR56&lt;=0," ",IF(AQ56&lt;=0," ",IF(AR56/AQ56*100&gt;200,"СВ.200",AR56/AQ56)))</f>
        <v>0.35312686279440975</v>
      </c>
      <c r="AU56" s="20">
        <f>IF(AS56=0," ",IF(AR56/AS56*100&gt;200,"св.200",AR56/AS56))</f>
        <v>1.2032748365372621</v>
      </c>
      <c r="AV56" s="24">
        <f t="shared" ref="AV56" si="655">SUM(AV57:AV62)</f>
        <v>1400000</v>
      </c>
      <c r="AW56" s="24">
        <f t="shared" ref="AW56" si="656">SUM(AW57:AW62)</f>
        <v>1037170.59</v>
      </c>
      <c r="AX56" s="39">
        <v>920240.07</v>
      </c>
      <c r="AY56" s="20">
        <f t="shared" si="474"/>
        <v>0.74083613571428564</v>
      </c>
      <c r="AZ56" s="20">
        <f t="shared" si="165"/>
        <v>1.1270652341839451</v>
      </c>
      <c r="BA56" s="24">
        <f t="shared" ref="BA56" si="657">SUM(BA57:BA62)</f>
        <v>292944</v>
      </c>
      <c r="BB56" s="24">
        <f t="shared" ref="BB56" si="658">SUM(BB57:BB62)</f>
        <v>21584.940000000002</v>
      </c>
      <c r="BC56" s="39">
        <v>31976.54</v>
      </c>
      <c r="BD56" s="20">
        <f t="shared" si="166"/>
        <v>7.3682819924627246E-2</v>
      </c>
      <c r="BE56" s="20">
        <f t="shared" si="167"/>
        <v>0.67502425215486106</v>
      </c>
      <c r="BF56" s="24">
        <f t="shared" ref="BF56" si="659">SUM(BF57:BF62)</f>
        <v>651000</v>
      </c>
      <c r="BG56" s="24">
        <f t="shared" ref="BG56" si="660">SUM(BG57:BG62)</f>
        <v>226094.75</v>
      </c>
      <c r="BH56" s="39">
        <v>254639.9</v>
      </c>
      <c r="BI56" s="20">
        <f t="shared" si="479"/>
        <v>0.34730376344086022</v>
      </c>
      <c r="BJ56" s="20">
        <f t="shared" si="169"/>
        <v>0.88789993241436238</v>
      </c>
      <c r="BK56" s="24">
        <f t="shared" ref="BK56" si="661">SUM(BK57:BK62)</f>
        <v>262955</v>
      </c>
      <c r="BL56" s="24">
        <f t="shared" ref="BL56" si="662">SUM(BL57:BL62)</f>
        <v>71026.11</v>
      </c>
      <c r="BM56" s="39">
        <v>111326.85</v>
      </c>
      <c r="BN56" s="20">
        <f t="shared" si="579"/>
        <v>0.27010747086003306</v>
      </c>
      <c r="BO56" s="20">
        <f t="shared" si="170"/>
        <v>0.63799622463044625</v>
      </c>
      <c r="BP56" s="24">
        <f t="shared" ref="BP56" si="663">SUM(BP57:BP62)</f>
        <v>494000</v>
      </c>
      <c r="BQ56" s="24">
        <f t="shared" ref="BQ56" si="664">SUM(BQ57:BQ62)</f>
        <v>275379.40000000002</v>
      </c>
      <c r="BR56" s="39">
        <v>212764.24</v>
      </c>
      <c r="BS56" s="20">
        <f t="shared" si="475"/>
        <v>0.55744817813765191</v>
      </c>
      <c r="BT56" s="20">
        <f t="shared" si="252"/>
        <v>1.2942936275381616</v>
      </c>
      <c r="BU56" s="24">
        <f t="shared" ref="BU56" si="665">SUM(BU57:BU62)</f>
        <v>98219.49</v>
      </c>
      <c r="BV56" s="24">
        <f t="shared" ref="BV56" si="666">SUM(BV57:BV62)</f>
        <v>81519.490000000005</v>
      </c>
      <c r="BW56" s="39">
        <v>43841.32</v>
      </c>
      <c r="BX56" s="20">
        <f t="shared" si="515"/>
        <v>0.82997264595855669</v>
      </c>
      <c r="BY56" s="20">
        <f t="shared" si="171"/>
        <v>1.8594214316539741</v>
      </c>
      <c r="BZ56" s="24">
        <f t="shared" ref="BZ56" si="667">SUM(BZ57:BZ62)</f>
        <v>299572.76</v>
      </c>
      <c r="CA56" s="24">
        <f t="shared" ref="CA56" si="668">SUM(CA57:CA62)</f>
        <v>0</v>
      </c>
      <c r="CB56" s="39">
        <v>155000</v>
      </c>
      <c r="CC56" s="20" t="str">
        <f t="shared" si="625"/>
        <v xml:space="preserve"> </v>
      </c>
      <c r="CD56" s="20">
        <f t="shared" si="172"/>
        <v>0</v>
      </c>
      <c r="CE56" s="24">
        <f t="shared" ref="CE56" si="669">SUM(CE57:CE62)</f>
        <v>1797575.96</v>
      </c>
      <c r="CF56" s="24">
        <f t="shared" ref="CF56" si="670">SUM(CF57:CF62)</f>
        <v>69775.23</v>
      </c>
      <c r="CG56" s="39">
        <v>60149.54</v>
      </c>
      <c r="CH56" s="20">
        <f t="shared" si="173"/>
        <v>3.8816290133297064E-2</v>
      </c>
      <c r="CI56" s="20">
        <f t="shared" si="191"/>
        <v>1.1600293202574783</v>
      </c>
      <c r="CJ56" s="24">
        <f t="shared" ref="CJ56" si="671">SUM(CJ57:CJ62)</f>
        <v>65062.82</v>
      </c>
      <c r="CK56" s="24">
        <f t="shared" ref="CK56" si="672">SUM(CK57:CK62)</f>
        <v>69775.23</v>
      </c>
      <c r="CL56" s="39">
        <v>60149.54</v>
      </c>
      <c r="CM56" s="20">
        <f t="shared" si="174"/>
        <v>1.0724286159130514</v>
      </c>
      <c r="CN56" s="20">
        <f t="shared" si="175"/>
        <v>1.1600293202574783</v>
      </c>
      <c r="CO56" s="24">
        <f t="shared" ref="CO56" si="673">SUM(CO57:CO62)</f>
        <v>1732513.14</v>
      </c>
      <c r="CP56" s="24">
        <f t="shared" ref="CP56" si="674">SUM(CP57:CP62)</f>
        <v>0</v>
      </c>
      <c r="CQ56" s="39">
        <v>0</v>
      </c>
      <c r="CR56" s="20" t="str">
        <f t="shared" si="176"/>
        <v xml:space="preserve"> </v>
      </c>
      <c r="CS56" s="20" t="str">
        <f t="shared" si="177"/>
        <v xml:space="preserve"> </v>
      </c>
      <c r="CT56" s="24">
        <f t="shared" ref="CT56" si="675">SUM(CT57:CT62)</f>
        <v>0</v>
      </c>
      <c r="CU56" s="24">
        <f t="shared" ref="CU56" si="676">SUM(CU57:CU62)</f>
        <v>0</v>
      </c>
      <c r="CV56" s="39">
        <v>0</v>
      </c>
      <c r="CW56" s="31" t="str">
        <f t="shared" si="178"/>
        <v xml:space="preserve"> </v>
      </c>
      <c r="CX56" s="31" t="str">
        <f t="shared" si="179"/>
        <v xml:space="preserve"> </v>
      </c>
      <c r="CY56" s="24">
        <f t="shared" ref="CY56" si="677">SUM(CY57:CY62)</f>
        <v>0</v>
      </c>
      <c r="CZ56" s="24">
        <f t="shared" ref="CZ56" si="678">SUM(CZ57:CZ62)</f>
        <v>0</v>
      </c>
      <c r="DA56" s="39">
        <v>0</v>
      </c>
      <c r="DB56" s="20" t="str">
        <f t="shared" si="476"/>
        <v xml:space="preserve"> </v>
      </c>
      <c r="DC56" s="20" t="str">
        <f t="shared" si="180"/>
        <v xml:space="preserve"> </v>
      </c>
      <c r="DD56" s="24">
        <f t="shared" ref="DD56" si="679">SUM(DD57:DD62)</f>
        <v>4061.69</v>
      </c>
      <c r="DE56" s="24">
        <f t="shared" ref="DE56" si="680">SUM(DE57:DE62)</f>
        <v>4061.69</v>
      </c>
      <c r="DF56" s="39">
        <v>8646.9699999999993</v>
      </c>
      <c r="DG56" s="20">
        <f t="shared" si="477"/>
        <v>1</v>
      </c>
      <c r="DH56" s="20">
        <f t="shared" ref="DH56" si="681">IF(DF56=0," ",IF(DE56/DF56*100&gt;200,"св.200",DE56/DF56))</f>
        <v>0.4697240767575232</v>
      </c>
      <c r="DI56" s="24">
        <f t="shared" ref="DI56" si="682">SUM(DI57:DI62)</f>
        <v>0</v>
      </c>
      <c r="DJ56" s="39">
        <v>0</v>
      </c>
      <c r="DK56" s="20" t="str">
        <f>IF(DI56=0," ",IF(DI56/DJ56*100&gt;200,"св.200",DI56/DJ56))</f>
        <v xml:space="preserve"> </v>
      </c>
      <c r="DL56" s="24">
        <f t="shared" ref="DL56" si="683">SUM(DL57:DL62)</f>
        <v>0</v>
      </c>
      <c r="DM56" s="24">
        <f t="shared" ref="DM56" si="684">SUM(DM57:DM62)</f>
        <v>0</v>
      </c>
      <c r="DN56" s="39">
        <v>0</v>
      </c>
      <c r="DO56" s="20" t="str">
        <f t="shared" si="478"/>
        <v xml:space="preserve"> </v>
      </c>
      <c r="DP56" s="50" t="str">
        <f t="shared" ref="DP56:DP62" si="685">IF(DM56=0," ",IF(DM56/DN56*100&gt;200,"св.200",DM56/DN56))</f>
        <v xml:space="preserve"> </v>
      </c>
      <c r="DQ56" s="24">
        <f t="shared" ref="DQ56" si="686">SUM(DQ57:DQ62)</f>
        <v>1014327.29</v>
      </c>
      <c r="DR56" s="24">
        <f t="shared" ref="DR56" si="687">SUM(DR57:DR62)</f>
        <v>443262.53</v>
      </c>
      <c r="DS56" s="39">
        <v>54586.15</v>
      </c>
      <c r="DT56" s="20">
        <f t="shared" si="627"/>
        <v>0.43700148302230929</v>
      </c>
      <c r="DU56" s="20" t="str">
        <f t="shared" si="628"/>
        <v>св.200</v>
      </c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</row>
    <row r="57" spans="1:144" s="14" customFormat="1" ht="16.5" customHeight="1" outlineLevel="1" x14ac:dyDescent="0.25">
      <c r="A57" s="13">
        <v>44</v>
      </c>
      <c r="B57" s="8" t="s">
        <v>76</v>
      </c>
      <c r="C57" s="21">
        <f>H57+AQ57</f>
        <v>58571032.530000001</v>
      </c>
      <c r="D57" s="21">
        <f>I57+AR57</f>
        <v>36590282.270000003</v>
      </c>
      <c r="E57" s="21">
        <v>30487016.989999998</v>
      </c>
      <c r="F57" s="22">
        <f>IF(D57&lt;=0," ",IF(D57/C57*100&gt;200,"СВ.200",D57/C57))</f>
        <v>0.62471636045102175</v>
      </c>
      <c r="G57" s="22">
        <f t="shared" si="466"/>
        <v>1.200192274698503</v>
      </c>
      <c r="H57" s="21">
        <f t="shared" ref="H57" si="688">M57+R57+W57+AB57+AG57+AL57</f>
        <v>56522160</v>
      </c>
      <c r="I57" s="21">
        <f>N57+S57+X57+AC57+AH57+AM57</f>
        <v>35293778.710000001</v>
      </c>
      <c r="J57" s="19">
        <v>29338438.419999998</v>
      </c>
      <c r="K57" s="22">
        <f>IF(I57&lt;=0," ",IF(I57/H57*100&gt;200,"СВ.200",I57/H57))</f>
        <v>0.62442374300628289</v>
      </c>
      <c r="L57" s="22">
        <f>IF(J57=0," ",IF(I57/J57*100&gt;200,"св.200",I57/J57))</f>
        <v>1.2029876370632</v>
      </c>
      <c r="M57" s="21">
        <v>51807430</v>
      </c>
      <c r="N57" s="21">
        <v>33871426.210000001</v>
      </c>
      <c r="O57" s="63">
        <v>28170862.109999999</v>
      </c>
      <c r="P57" s="22">
        <f t="shared" si="467"/>
        <v>0.65379475897569139</v>
      </c>
      <c r="Q57" s="22">
        <f t="shared" si="159"/>
        <v>1.2023567499546433</v>
      </c>
      <c r="R57" s="21">
        <v>1225730</v>
      </c>
      <c r="S57" s="21">
        <v>686721.8</v>
      </c>
      <c r="T57" s="63">
        <v>667951.23</v>
      </c>
      <c r="U57" s="22">
        <f t="shared" si="468"/>
        <v>0.56025535803154047</v>
      </c>
      <c r="V57" s="22">
        <f t="shared" si="160"/>
        <v>1.0281017073656711</v>
      </c>
      <c r="W57" s="21"/>
      <c r="X57" s="21"/>
      <c r="Y57" s="63"/>
      <c r="Z57" s="22" t="str">
        <f t="shared" si="644"/>
        <v xml:space="preserve"> </v>
      </c>
      <c r="AA57" s="22" t="str">
        <f t="shared" si="645"/>
        <v xml:space="preserve"> </v>
      </c>
      <c r="AB57" s="21">
        <v>1486000</v>
      </c>
      <c r="AC57" s="21">
        <v>302572.46000000002</v>
      </c>
      <c r="AD57" s="63">
        <v>79758.789999999994</v>
      </c>
      <c r="AE57" s="22">
        <f t="shared" si="470"/>
        <v>0.20361538358008077</v>
      </c>
      <c r="AF57" s="22" t="str">
        <f t="shared" si="162"/>
        <v>св.200</v>
      </c>
      <c r="AG57" s="21">
        <v>2003000</v>
      </c>
      <c r="AH57" s="21">
        <v>433058.24</v>
      </c>
      <c r="AI57" s="63">
        <v>419866.29</v>
      </c>
      <c r="AJ57" s="22">
        <f t="shared" si="471"/>
        <v>0.21620481278082876</v>
      </c>
      <c r="AK57" s="22">
        <f t="shared" si="163"/>
        <v>1.0314194073546605</v>
      </c>
      <c r="AL57" s="21"/>
      <c r="AM57" s="21"/>
      <c r="AN57" s="63"/>
      <c r="AO57" s="22" t="str">
        <f t="shared" si="652"/>
        <v xml:space="preserve"> </v>
      </c>
      <c r="AP57" s="22" t="str">
        <f t="shared" si="164"/>
        <v xml:space="preserve"> </v>
      </c>
      <c r="AQ57" s="21">
        <f t="shared" ref="AQ57" si="689">AV57+BA57+BF57+BK57+BP57+BU57+BZ57+CE57+CT57+CY57+DD57+DL57+DQ57</f>
        <v>2048872.53</v>
      </c>
      <c r="AR57" s="21">
        <f>AW57+BB57+BG57+BL57+BQ57+BV57+CA57+CF57+++++CU57+CZ57+DE57+DI57+DM57+DR57</f>
        <v>1296503.56</v>
      </c>
      <c r="AS57" s="36">
        <v>1148578.57</v>
      </c>
      <c r="AT57" s="22">
        <f>IF(AR57&lt;=0," ",IF(AQ57&lt;=0," ",IF(AR57/AQ57*100&gt;200,"СВ.200",AR57/AQ57)))</f>
        <v>0.63278878554733708</v>
      </c>
      <c r="AU57" s="22">
        <f>IF(AS57=0," ",IF(AR57/AS57*100&gt;200,"св.200",AR57/AS57))</f>
        <v>1.1287896134088589</v>
      </c>
      <c r="AV57" s="21">
        <v>1400000</v>
      </c>
      <c r="AW57" s="21">
        <v>1037170.59</v>
      </c>
      <c r="AX57" s="63">
        <v>920240.07</v>
      </c>
      <c r="AY57" s="22">
        <f t="shared" si="474"/>
        <v>0.74083613571428564</v>
      </c>
      <c r="AZ57" s="22">
        <f t="shared" si="165"/>
        <v>1.1270652341839451</v>
      </c>
      <c r="BA57" s="21">
        <v>18800</v>
      </c>
      <c r="BB57" s="21">
        <v>15971.67</v>
      </c>
      <c r="BC57" s="63">
        <v>14566.81</v>
      </c>
      <c r="BD57" s="22">
        <f t="shared" si="166"/>
        <v>0.84955691489361707</v>
      </c>
      <c r="BE57" s="22">
        <f t="shared" si="167"/>
        <v>1.0964425292840367</v>
      </c>
      <c r="BF57" s="21"/>
      <c r="BG57" s="21"/>
      <c r="BH57" s="63"/>
      <c r="BI57" s="22" t="str">
        <f t="shared" si="479"/>
        <v xml:space="preserve"> </v>
      </c>
      <c r="BJ57" s="22" t="str">
        <f t="shared" si="169"/>
        <v xml:space="preserve"> </v>
      </c>
      <c r="BK57" s="21"/>
      <c r="BL57" s="21"/>
      <c r="BM57" s="63"/>
      <c r="BN57" s="22" t="str">
        <f t="shared" si="579"/>
        <v xml:space="preserve"> </v>
      </c>
      <c r="BO57" s="22" t="str">
        <f t="shared" si="170"/>
        <v xml:space="preserve"> </v>
      </c>
      <c r="BP57" s="21">
        <v>284000</v>
      </c>
      <c r="BQ57" s="21">
        <v>166174.38</v>
      </c>
      <c r="BR57" s="63">
        <v>142225.18</v>
      </c>
      <c r="BS57" s="22">
        <f t="shared" si="475"/>
        <v>0.58512105633802813</v>
      </c>
      <c r="BT57" s="22">
        <f t="shared" si="252"/>
        <v>1.1683893105285577</v>
      </c>
      <c r="BU57" s="21">
        <v>5000</v>
      </c>
      <c r="BV57" s="21">
        <v>3350</v>
      </c>
      <c r="BW57" s="63">
        <v>2750</v>
      </c>
      <c r="BX57" s="22">
        <f t="shared" ref="BX57:BX60" si="690">IF(BV57&lt;=0," ",IF(BU57&lt;=0," ",IF(BV57/BU57*100&gt;200,"СВ.200",BV57/BU57)))</f>
        <v>0.67</v>
      </c>
      <c r="BY57" s="22">
        <f t="shared" ref="BY57:BY60" si="691">IF(BW57=0," ",IF(BV57/BW57*100&gt;200,"св.200",BV57/BW57))</f>
        <v>1.2181818181818183</v>
      </c>
      <c r="BZ57" s="21"/>
      <c r="CA57" s="21"/>
      <c r="CB57" s="63"/>
      <c r="CC57" s="22" t="str">
        <f t="shared" si="625"/>
        <v xml:space="preserve"> </v>
      </c>
      <c r="CD57" s="22" t="str">
        <f t="shared" si="172"/>
        <v xml:space="preserve"> </v>
      </c>
      <c r="CE57" s="21">
        <f t="shared" ref="CE57" si="692">CJ57+CO57</f>
        <v>65062.82</v>
      </c>
      <c r="CF57" s="21">
        <f t="shared" ref="CF57" si="693">CK57+CP57</f>
        <v>69775.23</v>
      </c>
      <c r="CG57" s="21">
        <v>60149.54</v>
      </c>
      <c r="CH57" s="28">
        <f t="shared" si="173"/>
        <v>1.0724286159130514</v>
      </c>
      <c r="CI57" s="22">
        <f t="shared" si="191"/>
        <v>1.1600293202574783</v>
      </c>
      <c r="CJ57" s="21">
        <v>65062.82</v>
      </c>
      <c r="CK57" s="21">
        <v>69775.23</v>
      </c>
      <c r="CL57" s="63">
        <v>60149.54</v>
      </c>
      <c r="CM57" s="22">
        <f t="shared" si="174"/>
        <v>1.0724286159130514</v>
      </c>
      <c r="CN57" s="22">
        <f t="shared" si="175"/>
        <v>1.1600293202574783</v>
      </c>
      <c r="CO57" s="21"/>
      <c r="CP57" s="21"/>
      <c r="CQ57" s="63"/>
      <c r="CR57" s="22" t="str">
        <f t="shared" si="176"/>
        <v xml:space="preserve"> </v>
      </c>
      <c r="CS57" s="22" t="str">
        <f t="shared" si="177"/>
        <v xml:space="preserve"> </v>
      </c>
      <c r="CT57" s="21"/>
      <c r="CU57" s="21"/>
      <c r="CV57" s="63"/>
      <c r="CW57" s="22" t="str">
        <f t="shared" si="178"/>
        <v xml:space="preserve"> </v>
      </c>
      <c r="CX57" s="22" t="str">
        <f t="shared" si="179"/>
        <v xml:space="preserve"> </v>
      </c>
      <c r="CY57" s="21"/>
      <c r="CZ57" s="21"/>
      <c r="DA57" s="63"/>
      <c r="DB57" s="22" t="str">
        <f t="shared" si="476"/>
        <v xml:space="preserve"> </v>
      </c>
      <c r="DC57" s="22" t="str">
        <f t="shared" si="180"/>
        <v xml:space="preserve"> </v>
      </c>
      <c r="DD57" s="21">
        <v>4061.69</v>
      </c>
      <c r="DE57" s="21">
        <v>4061.69</v>
      </c>
      <c r="DF57" s="63">
        <v>8646.9699999999993</v>
      </c>
      <c r="DG57" s="22">
        <f t="shared" si="477"/>
        <v>1</v>
      </c>
      <c r="DH57" s="22">
        <f t="shared" si="181"/>
        <v>0.4697240767575232</v>
      </c>
      <c r="DI57" s="21"/>
      <c r="DJ57" s="63"/>
      <c r="DK57" s="22" t="str">
        <f t="shared" si="182"/>
        <v xml:space="preserve"> </v>
      </c>
      <c r="DL57" s="21"/>
      <c r="DM57" s="21"/>
      <c r="DN57" s="63"/>
      <c r="DO57" s="22" t="str">
        <f t="shared" si="478"/>
        <v xml:space="preserve"> </v>
      </c>
      <c r="DP57" s="51" t="str">
        <f t="shared" si="685"/>
        <v xml:space="preserve"> </v>
      </c>
      <c r="DQ57" s="21">
        <v>271948.02</v>
      </c>
      <c r="DR57" s="21"/>
      <c r="DS57" s="63"/>
      <c r="DT57" s="22" t="str">
        <f t="shared" si="627"/>
        <v xml:space="preserve"> </v>
      </c>
      <c r="DU57" s="22" t="str">
        <f t="shared" si="628"/>
        <v xml:space="preserve"> </v>
      </c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</row>
    <row r="58" spans="1:144" s="14" customFormat="1" ht="15.75" customHeight="1" outlineLevel="1" x14ac:dyDescent="0.25">
      <c r="A58" s="13">
        <f>A57+1</f>
        <v>45</v>
      </c>
      <c r="B58" s="8" t="s">
        <v>58</v>
      </c>
      <c r="C58" s="21">
        <f>H58+AQ58</f>
        <v>714086.09</v>
      </c>
      <c r="D58" s="21">
        <f>I58+AR58</f>
        <v>358287.67000000004</v>
      </c>
      <c r="E58" s="21">
        <v>193568.96</v>
      </c>
      <c r="F58" s="22">
        <f>IF(D58&lt;=0," ",IF(D58/C58*100&gt;200,"СВ.200",D58/C58))</f>
        <v>0.5017429621125935</v>
      </c>
      <c r="G58" s="22">
        <f t="shared" si="466"/>
        <v>1.8509562173604697</v>
      </c>
      <c r="H58" s="21">
        <f t="shared" ref="H58:H62" si="694">M58+R58+W58+AB58+AG58+AL58</f>
        <v>389500</v>
      </c>
      <c r="I58" s="21">
        <f>N58+S58+X58+AC58+AH58+AM58</f>
        <v>205595.15000000002</v>
      </c>
      <c r="J58" s="19">
        <v>78889.549999999988</v>
      </c>
      <c r="K58" s="22">
        <f>IF(I58&lt;=0," ",IF(I58/H58*100&gt;200,"СВ.200",I58/H58))</f>
        <v>0.5278437740693197</v>
      </c>
      <c r="L58" s="22" t="str">
        <f>IF(J58=0," ",IF(I58/J58*100&gt;200,"св.200",I58/J58))</f>
        <v>св.200</v>
      </c>
      <c r="M58" s="21">
        <v>87500</v>
      </c>
      <c r="N58" s="21">
        <v>40911.75</v>
      </c>
      <c r="O58" s="63">
        <v>34131.769999999997</v>
      </c>
      <c r="P58" s="22">
        <f t="shared" si="467"/>
        <v>0.46756285714285717</v>
      </c>
      <c r="Q58" s="22">
        <f t="shared" si="159"/>
        <v>1.1986413244903502</v>
      </c>
      <c r="R58" s="21"/>
      <c r="S58" s="21"/>
      <c r="T58" s="63"/>
      <c r="U58" s="22" t="str">
        <f t="shared" si="468"/>
        <v xml:space="preserve"> </v>
      </c>
      <c r="V58" s="22" t="str">
        <f t="shared" ref="V58:V62" si="695">IF(S58=0," ",IF(S58/T58*100&gt;200,"св.200",S58/T58))</f>
        <v xml:space="preserve"> </v>
      </c>
      <c r="W58" s="21"/>
      <c r="X58" s="21"/>
      <c r="Y58" s="63"/>
      <c r="Z58" s="22" t="str">
        <f t="shared" si="644"/>
        <v xml:space="preserve"> </v>
      </c>
      <c r="AA58" s="22" t="str">
        <f t="shared" si="645"/>
        <v xml:space="preserve"> </v>
      </c>
      <c r="AB58" s="21">
        <v>55000</v>
      </c>
      <c r="AC58" s="21">
        <v>75365.13</v>
      </c>
      <c r="AD58" s="63">
        <v>1376.86</v>
      </c>
      <c r="AE58" s="22">
        <f t="shared" si="470"/>
        <v>1.3702750909090911</v>
      </c>
      <c r="AF58" s="22" t="str">
        <f t="shared" si="162"/>
        <v>св.200</v>
      </c>
      <c r="AG58" s="21">
        <v>237000</v>
      </c>
      <c r="AH58" s="21">
        <v>88518.27</v>
      </c>
      <c r="AI58" s="63">
        <v>42180.92</v>
      </c>
      <c r="AJ58" s="22">
        <f t="shared" si="471"/>
        <v>0.37349481012658231</v>
      </c>
      <c r="AK58" s="22" t="str">
        <f t="shared" si="163"/>
        <v>св.200</v>
      </c>
      <c r="AL58" s="21">
        <v>10000</v>
      </c>
      <c r="AM58" s="21">
        <v>800</v>
      </c>
      <c r="AN58" s="63">
        <v>1200</v>
      </c>
      <c r="AO58" s="22">
        <f t="shared" si="652"/>
        <v>0.08</v>
      </c>
      <c r="AP58" s="22">
        <f t="shared" si="164"/>
        <v>0.66666666666666663</v>
      </c>
      <c r="AQ58" s="21">
        <f t="shared" ref="AQ58:AQ62" si="696">AV58+BA58+BF58+BK58+BP58+BU58+BZ58+CE58+CT58+CY58+DD58+DL58+DQ58</f>
        <v>324586.08999999997</v>
      </c>
      <c r="AR58" s="21">
        <f>AW58+BB58+BG58+BL58+BQ58+BV58+CA58+CF58+++++CU58+CZ58+DE58+DI58+DM58+DR58</f>
        <v>152692.52000000002</v>
      </c>
      <c r="AS58" s="36">
        <v>114679.41</v>
      </c>
      <c r="AT58" s="22">
        <f>IF(AR58&lt;=0," ",IF(AQ58&lt;=0," ",IF(AR58/AQ58*100&gt;200,"СВ.200",AR58/AQ58)))</f>
        <v>0.47042225376940838</v>
      </c>
      <c r="AU58" s="22">
        <f>IF(AS58=0," ",IF(AR58/AS58*100&gt;200,"св.200",AR58/AS58))</f>
        <v>1.3314728424221927</v>
      </c>
      <c r="AV58" s="21"/>
      <c r="AW58" s="21"/>
      <c r="AX58" s="63"/>
      <c r="AY58" s="22" t="str">
        <f t="shared" si="474"/>
        <v xml:space="preserve"> </v>
      </c>
      <c r="AZ58" s="22" t="str">
        <f t="shared" si="165"/>
        <v xml:space="preserve"> </v>
      </c>
      <c r="BA58" s="21"/>
      <c r="BB58" s="21"/>
      <c r="BC58" s="63"/>
      <c r="BD58" s="22" t="str">
        <f t="shared" si="166"/>
        <v xml:space="preserve"> </v>
      </c>
      <c r="BE58" s="22" t="str">
        <f t="shared" si="167"/>
        <v xml:space="preserve"> </v>
      </c>
      <c r="BF58" s="21">
        <v>20000</v>
      </c>
      <c r="BG58" s="21">
        <v>6187.5</v>
      </c>
      <c r="BH58" s="63">
        <v>44140.35</v>
      </c>
      <c r="BI58" s="22">
        <f t="shared" si="479"/>
        <v>0.30937500000000001</v>
      </c>
      <c r="BJ58" s="22">
        <f t="shared" si="169"/>
        <v>0.14017786447094327</v>
      </c>
      <c r="BK58" s="21"/>
      <c r="BL58" s="21"/>
      <c r="BM58" s="63"/>
      <c r="BN58" s="22" t="str">
        <f t="shared" si="579"/>
        <v xml:space="preserve"> </v>
      </c>
      <c r="BO58" s="22" t="str">
        <f t="shared" si="170"/>
        <v xml:space="preserve"> </v>
      </c>
      <c r="BP58" s="21">
        <v>210000</v>
      </c>
      <c r="BQ58" s="21">
        <v>109205.02</v>
      </c>
      <c r="BR58" s="63">
        <v>70539.06</v>
      </c>
      <c r="BS58" s="22">
        <f t="shared" si="475"/>
        <v>0.52002390476190474</v>
      </c>
      <c r="BT58" s="22">
        <f t="shared" si="252"/>
        <v>1.5481496351099662</v>
      </c>
      <c r="BU58" s="21"/>
      <c r="BV58" s="21"/>
      <c r="BW58" s="63"/>
      <c r="BX58" s="22" t="str">
        <f t="shared" si="690"/>
        <v xml:space="preserve"> </v>
      </c>
      <c r="BY58" s="22" t="str">
        <f t="shared" si="691"/>
        <v xml:space="preserve"> </v>
      </c>
      <c r="BZ58" s="21"/>
      <c r="CA58" s="21"/>
      <c r="CB58" s="63"/>
      <c r="CC58" s="22" t="str">
        <f t="shared" si="625"/>
        <v xml:space="preserve"> </v>
      </c>
      <c r="CD58" s="22" t="str">
        <f t="shared" si="172"/>
        <v xml:space="preserve"> </v>
      </c>
      <c r="CE58" s="21">
        <f t="shared" ref="CE58:CE62" si="697">CJ58+CO58</f>
        <v>0</v>
      </c>
      <c r="CF58" s="21">
        <f t="shared" ref="CF58:CF62" si="698">CK58+CP58</f>
        <v>0</v>
      </c>
      <c r="CG58" s="21">
        <v>0</v>
      </c>
      <c r="CH58" s="28" t="str">
        <f t="shared" si="173"/>
        <v xml:space="preserve"> </v>
      </c>
      <c r="CI58" s="22" t="str">
        <f t="shared" si="191"/>
        <v xml:space="preserve"> </v>
      </c>
      <c r="CJ58" s="21"/>
      <c r="CK58" s="21"/>
      <c r="CL58" s="63"/>
      <c r="CM58" s="22" t="str">
        <f t="shared" si="174"/>
        <v xml:space="preserve"> </v>
      </c>
      <c r="CN58" s="22" t="str">
        <f t="shared" si="175"/>
        <v xml:space="preserve"> </v>
      </c>
      <c r="CO58" s="21"/>
      <c r="CP58" s="21"/>
      <c r="CQ58" s="63"/>
      <c r="CR58" s="22" t="str">
        <f t="shared" si="176"/>
        <v xml:space="preserve"> </v>
      </c>
      <c r="CS58" s="22" t="str">
        <f t="shared" si="177"/>
        <v xml:space="preserve"> </v>
      </c>
      <c r="CT58" s="21"/>
      <c r="CU58" s="21"/>
      <c r="CV58" s="63"/>
      <c r="CW58" s="22" t="str">
        <f t="shared" si="178"/>
        <v xml:space="preserve"> </v>
      </c>
      <c r="CX58" s="22" t="str">
        <f t="shared" si="179"/>
        <v xml:space="preserve"> </v>
      </c>
      <c r="CY58" s="21"/>
      <c r="CZ58" s="21"/>
      <c r="DA58" s="63"/>
      <c r="DB58" s="22" t="str">
        <f t="shared" si="476"/>
        <v xml:space="preserve"> </v>
      </c>
      <c r="DC58" s="22" t="str">
        <f t="shared" si="180"/>
        <v xml:space="preserve"> </v>
      </c>
      <c r="DD58" s="21"/>
      <c r="DE58" s="21"/>
      <c r="DF58" s="63"/>
      <c r="DG58" s="22" t="str">
        <f t="shared" si="477"/>
        <v xml:space="preserve"> </v>
      </c>
      <c r="DH58" s="22" t="str">
        <f t="shared" si="181"/>
        <v xml:space="preserve"> </v>
      </c>
      <c r="DI58" s="21"/>
      <c r="DJ58" s="63"/>
      <c r="DK58" s="22" t="str">
        <f t="shared" si="182"/>
        <v xml:space="preserve"> </v>
      </c>
      <c r="DL58" s="21"/>
      <c r="DM58" s="21"/>
      <c r="DN58" s="63"/>
      <c r="DO58" s="22" t="str">
        <f t="shared" si="478"/>
        <v xml:space="preserve"> </v>
      </c>
      <c r="DP58" s="51" t="str">
        <f t="shared" si="685"/>
        <v xml:space="preserve"> </v>
      </c>
      <c r="DQ58" s="21">
        <v>94586.09</v>
      </c>
      <c r="DR58" s="21">
        <v>37300</v>
      </c>
      <c r="DS58" s="63"/>
      <c r="DT58" s="22">
        <f t="shared" ref="DT58:DT62" si="699">IF(DR58&lt;=0," ",IF(DQ58&lt;=0," ",IF(DR58/DQ58*100&gt;200,"СВ.200",DR58/DQ58)))</f>
        <v>0.39434974000933964</v>
      </c>
      <c r="DU58" s="22" t="str">
        <f t="shared" ref="DU58:DU62" si="700">IF(DS58=0," ",IF(DR58/DS58*100&gt;200,"св.200",DR58/DS58))</f>
        <v xml:space="preserve"> </v>
      </c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</row>
    <row r="59" spans="1:144" s="14" customFormat="1" ht="16.5" customHeight="1" outlineLevel="1" x14ac:dyDescent="0.25">
      <c r="A59" s="13">
        <f t="shared" ref="A59:A62" si="701">A58+1</f>
        <v>46</v>
      </c>
      <c r="B59" s="8" t="s">
        <v>62</v>
      </c>
      <c r="C59" s="21">
        <f>H59+AQ59</f>
        <v>1474540</v>
      </c>
      <c r="D59" s="21">
        <f>I59+AR59</f>
        <v>478558.33</v>
      </c>
      <c r="E59" s="21">
        <v>326747.93</v>
      </c>
      <c r="F59" s="22">
        <f>IF(D59&lt;=0," ",IF(D59/C59*100&gt;200,"СВ.200",D59/C59))</f>
        <v>0.32454754024984062</v>
      </c>
      <c r="G59" s="22">
        <f t="shared" si="466"/>
        <v>1.4646101354031531</v>
      </c>
      <c r="H59" s="21">
        <f t="shared" si="694"/>
        <v>964500</v>
      </c>
      <c r="I59" s="21">
        <f>N59+S59+X59+AC59+AH59+AM59</f>
        <v>237258.12</v>
      </c>
      <c r="J59" s="19">
        <v>140653.62</v>
      </c>
      <c r="K59" s="22">
        <f>IF(I59&lt;=0," ",IF(I59/H59*100&gt;200,"СВ.200",I59/H59))</f>
        <v>0.2459907931570762</v>
      </c>
      <c r="L59" s="22">
        <f>IF(J59=0," ",IF(I59/J59*100&gt;200,"св.200",I59/J59))</f>
        <v>1.6868255505972758</v>
      </c>
      <c r="M59" s="21">
        <v>135900</v>
      </c>
      <c r="N59" s="21">
        <v>65372.09</v>
      </c>
      <c r="O59" s="63">
        <v>42758.64</v>
      </c>
      <c r="P59" s="22">
        <f t="shared" si="467"/>
        <v>0.48103083149374537</v>
      </c>
      <c r="Q59" s="22">
        <f t="shared" si="159"/>
        <v>1.5288627047071655</v>
      </c>
      <c r="R59" s="21"/>
      <c r="S59" s="21"/>
      <c r="T59" s="63"/>
      <c r="U59" s="22" t="str">
        <f t="shared" si="468"/>
        <v xml:space="preserve"> </v>
      </c>
      <c r="V59" s="22" t="str">
        <f t="shared" si="695"/>
        <v xml:space="preserve"> </v>
      </c>
      <c r="W59" s="21">
        <v>51600</v>
      </c>
      <c r="X59" s="21">
        <v>22328.400000000001</v>
      </c>
      <c r="Y59" s="63">
        <v>6260.83</v>
      </c>
      <c r="Z59" s="22">
        <f t="shared" si="469"/>
        <v>0.43272093023255814</v>
      </c>
      <c r="AA59" s="22" t="str">
        <f t="shared" si="161"/>
        <v>св.200</v>
      </c>
      <c r="AB59" s="21">
        <v>147000</v>
      </c>
      <c r="AC59" s="21">
        <v>13838.35</v>
      </c>
      <c r="AD59" s="63">
        <v>51876.47</v>
      </c>
      <c r="AE59" s="22">
        <f t="shared" si="470"/>
        <v>9.4138435374149662E-2</v>
      </c>
      <c r="AF59" s="22">
        <f t="shared" si="162"/>
        <v>0.26675581434126105</v>
      </c>
      <c r="AG59" s="21">
        <v>608000</v>
      </c>
      <c r="AH59" s="21">
        <v>129919.28</v>
      </c>
      <c r="AI59" s="63">
        <v>29757.68</v>
      </c>
      <c r="AJ59" s="22">
        <f t="shared" si="471"/>
        <v>0.21368302631578948</v>
      </c>
      <c r="AK59" s="22" t="str">
        <f t="shared" si="163"/>
        <v>св.200</v>
      </c>
      <c r="AL59" s="21">
        <v>22000</v>
      </c>
      <c r="AM59" s="21">
        <v>5800</v>
      </c>
      <c r="AN59" s="63">
        <v>10000</v>
      </c>
      <c r="AO59" s="22">
        <f t="shared" ref="AO59" si="702">IF(AM59&lt;=0," ",IF(AL59&lt;=0," ",IF(AM59/AL59*100&gt;200,"СВ.200",AM59/AL59)))</f>
        <v>0.26363636363636361</v>
      </c>
      <c r="AP59" s="22">
        <f t="shared" ref="AP59" si="703">IF(AN59=0," ",IF(AM59/AN59*100&gt;200,"св.200",AM59/AN59))</f>
        <v>0.57999999999999996</v>
      </c>
      <c r="AQ59" s="21">
        <f t="shared" si="696"/>
        <v>510040</v>
      </c>
      <c r="AR59" s="21">
        <f>AW59+BB59+BG59+BL59+BQ59+BV59+CA59+CF59+++++CU59+CZ59+DE59+DI59+DM59+DR59</f>
        <v>241300.21000000002</v>
      </c>
      <c r="AS59" s="36">
        <v>186094.31</v>
      </c>
      <c r="AT59" s="22">
        <f>IF(AR59&lt;=0," ",IF(AQ59&lt;=0," ",IF(AR59/AQ59*100&gt;200,"СВ.200",AR59/AQ59)))</f>
        <v>0.47310056074033413</v>
      </c>
      <c r="AU59" s="22">
        <f>IF(AS59=0," ",IF(AR59/AS59*100&gt;200,"св.200",AR59/AS59))</f>
        <v>1.2966554968821993</v>
      </c>
      <c r="AV59" s="21"/>
      <c r="AW59" s="21"/>
      <c r="AX59" s="63"/>
      <c r="AY59" s="22" t="str">
        <f t="shared" si="474"/>
        <v xml:space="preserve"> </v>
      </c>
      <c r="AZ59" s="22" t="str">
        <f t="shared" si="165"/>
        <v xml:space="preserve"> </v>
      </c>
      <c r="BA59" s="21">
        <v>40</v>
      </c>
      <c r="BB59" s="21"/>
      <c r="BC59" s="63"/>
      <c r="BD59" s="22" t="str">
        <f t="shared" si="166"/>
        <v xml:space="preserve"> </v>
      </c>
      <c r="BE59" s="22" t="str">
        <f t="shared" si="167"/>
        <v xml:space="preserve"> </v>
      </c>
      <c r="BF59" s="21">
        <v>290000</v>
      </c>
      <c r="BG59" s="21">
        <v>173131.01</v>
      </c>
      <c r="BH59" s="63">
        <v>186094.31</v>
      </c>
      <c r="BI59" s="22">
        <f t="shared" ref="BI59:BI62" si="704">IF(BG59&lt;=0," ",IF(BF59&lt;=0," ",IF(BG59/BF59*100&gt;200,"СВ.200",BG59/BF59)))</f>
        <v>0.5970034827586207</v>
      </c>
      <c r="BJ59" s="22">
        <f t="shared" ref="BJ59:BJ62" si="705">IF(BH59=0," ",IF(BG59/BH59*100&gt;200,"св.200",BG59/BH59))</f>
        <v>0.93034015924506241</v>
      </c>
      <c r="BK59" s="21"/>
      <c r="BL59" s="21"/>
      <c r="BM59" s="63"/>
      <c r="BN59" s="22" t="str">
        <f t="shared" si="579"/>
        <v xml:space="preserve"> </v>
      </c>
      <c r="BO59" s="22" t="str">
        <f t="shared" si="170"/>
        <v xml:space="preserve"> </v>
      </c>
      <c r="BP59" s="21"/>
      <c r="BQ59" s="21"/>
      <c r="BR59" s="63"/>
      <c r="BS59" s="22" t="str">
        <f t="shared" si="475"/>
        <v xml:space="preserve"> </v>
      </c>
      <c r="BT59" s="22" t="str">
        <f t="shared" si="252"/>
        <v xml:space="preserve"> </v>
      </c>
      <c r="BU59" s="21"/>
      <c r="BV59" s="21"/>
      <c r="BW59" s="63"/>
      <c r="BX59" s="22" t="str">
        <f t="shared" si="690"/>
        <v xml:space="preserve"> </v>
      </c>
      <c r="BY59" s="22" t="str">
        <f t="shared" si="691"/>
        <v xml:space="preserve"> </v>
      </c>
      <c r="BZ59" s="21"/>
      <c r="CA59" s="21"/>
      <c r="CB59" s="63"/>
      <c r="CC59" s="22" t="str">
        <f t="shared" si="625"/>
        <v xml:space="preserve"> </v>
      </c>
      <c r="CD59" s="22" t="str">
        <f t="shared" si="172"/>
        <v xml:space="preserve"> </v>
      </c>
      <c r="CE59" s="21">
        <f t="shared" si="697"/>
        <v>0</v>
      </c>
      <c r="CF59" s="21">
        <f t="shared" si="698"/>
        <v>0</v>
      </c>
      <c r="CG59" s="21">
        <v>0</v>
      </c>
      <c r="CH59" s="28" t="str">
        <f t="shared" si="173"/>
        <v xml:space="preserve"> </v>
      </c>
      <c r="CI59" s="22" t="str">
        <f t="shared" si="191"/>
        <v xml:space="preserve"> </v>
      </c>
      <c r="CJ59" s="21"/>
      <c r="CK59" s="21"/>
      <c r="CL59" s="63"/>
      <c r="CM59" s="22" t="str">
        <f t="shared" si="174"/>
        <v xml:space="preserve"> </v>
      </c>
      <c r="CN59" s="22" t="str">
        <f t="shared" si="175"/>
        <v xml:space="preserve"> </v>
      </c>
      <c r="CO59" s="21"/>
      <c r="CP59" s="21"/>
      <c r="CQ59" s="63"/>
      <c r="CR59" s="22" t="str">
        <f t="shared" si="176"/>
        <v xml:space="preserve"> </v>
      </c>
      <c r="CS59" s="22" t="str">
        <f t="shared" si="177"/>
        <v xml:space="preserve"> </v>
      </c>
      <c r="CT59" s="21"/>
      <c r="CU59" s="21"/>
      <c r="CV59" s="63"/>
      <c r="CW59" s="22" t="str">
        <f t="shared" si="178"/>
        <v xml:space="preserve"> </v>
      </c>
      <c r="CX59" s="22" t="str">
        <f t="shared" si="179"/>
        <v xml:space="preserve"> </v>
      </c>
      <c r="CY59" s="21"/>
      <c r="CZ59" s="21"/>
      <c r="DA59" s="63"/>
      <c r="DB59" s="22" t="str">
        <f t="shared" si="476"/>
        <v xml:space="preserve"> </v>
      </c>
      <c r="DC59" s="22" t="str">
        <f t="shared" si="180"/>
        <v xml:space="preserve"> </v>
      </c>
      <c r="DD59" s="21"/>
      <c r="DE59" s="21"/>
      <c r="DF59" s="63"/>
      <c r="DG59" s="22" t="str">
        <f t="shared" si="477"/>
        <v xml:space="preserve"> </v>
      </c>
      <c r="DH59" s="22" t="str">
        <f t="shared" si="181"/>
        <v xml:space="preserve"> </v>
      </c>
      <c r="DI59" s="21"/>
      <c r="DJ59" s="63"/>
      <c r="DK59" s="22" t="str">
        <f t="shared" si="182"/>
        <v xml:space="preserve"> </v>
      </c>
      <c r="DL59" s="21"/>
      <c r="DM59" s="21"/>
      <c r="DN59" s="63"/>
      <c r="DO59" s="22" t="str">
        <f t="shared" si="478"/>
        <v xml:space="preserve"> </v>
      </c>
      <c r="DP59" s="51" t="str">
        <f t="shared" si="685"/>
        <v xml:space="preserve"> </v>
      </c>
      <c r="DQ59" s="21">
        <v>220000</v>
      </c>
      <c r="DR59" s="21">
        <v>68169.2</v>
      </c>
      <c r="DS59" s="63"/>
      <c r="DT59" s="22">
        <f t="shared" si="699"/>
        <v>0.30985999999999997</v>
      </c>
      <c r="DU59" s="22" t="str">
        <f t="shared" si="700"/>
        <v xml:space="preserve"> </v>
      </c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</row>
    <row r="60" spans="1:144" s="14" customFormat="1" ht="15.75" customHeight="1" outlineLevel="1" x14ac:dyDescent="0.25">
      <c r="A60" s="13">
        <f t="shared" si="701"/>
        <v>47</v>
      </c>
      <c r="B60" s="8" t="s">
        <v>24</v>
      </c>
      <c r="C60" s="21">
        <f>H60+AQ60</f>
        <v>994999.85</v>
      </c>
      <c r="D60" s="21">
        <f>I60+AR60</f>
        <v>518545.70999999996</v>
      </c>
      <c r="E60" s="21">
        <v>197473.44</v>
      </c>
      <c r="F60" s="22">
        <f>IF(D60&lt;=0," ",IF(D60/C60*100&gt;200,"СВ.200",D60/C60))</f>
        <v>0.52115154590224311</v>
      </c>
      <c r="G60" s="22" t="str">
        <f t="shared" si="466"/>
        <v>св.200</v>
      </c>
      <c r="H60" s="21">
        <f t="shared" si="694"/>
        <v>833000</v>
      </c>
      <c r="I60" s="21">
        <f>N60+S60+X60+AC60+AH60+AM60</f>
        <v>489145.70999999996</v>
      </c>
      <c r="J60" s="19">
        <v>190444.44</v>
      </c>
      <c r="K60" s="22">
        <f>IF(I60&lt;=0," ",IF(I60/H60*100&gt;200,"СВ.200",I60/H60))</f>
        <v>0.58720973589435765</v>
      </c>
      <c r="L60" s="22" t="str">
        <f>IF(J60=0," ",IF(I60/J60*100&gt;200,"св.200",I60/J60))</f>
        <v>св.200</v>
      </c>
      <c r="M60" s="21">
        <v>114000</v>
      </c>
      <c r="N60" s="21">
        <v>80094.23</v>
      </c>
      <c r="O60" s="63">
        <v>42343.63</v>
      </c>
      <c r="P60" s="22">
        <f t="shared" si="467"/>
        <v>0.70258096491228061</v>
      </c>
      <c r="Q60" s="22">
        <f t="shared" si="159"/>
        <v>1.8915296114197107</v>
      </c>
      <c r="R60" s="21"/>
      <c r="S60" s="21"/>
      <c r="T60" s="63"/>
      <c r="U60" s="22" t="str">
        <f t="shared" si="468"/>
        <v xml:space="preserve"> </v>
      </c>
      <c r="V60" s="22" t="str">
        <f t="shared" si="695"/>
        <v xml:space="preserve"> </v>
      </c>
      <c r="W60" s="21"/>
      <c r="X60" s="21"/>
      <c r="Y60" s="63"/>
      <c r="Z60" s="22" t="str">
        <f t="shared" ref="Z60:Z62" si="706">IF(X60&lt;=0," ",IF(W60&lt;=0," ",IF(X60/W60*100&gt;200,"СВ.200",X60/W60)))</f>
        <v xml:space="preserve"> </v>
      </c>
      <c r="AA60" s="22" t="str">
        <f t="shared" ref="AA60:AA62" si="707">IF(Y60=0," ",IF(X60/Y60*100&gt;200,"св.200",X60/Y60))</f>
        <v xml:space="preserve"> </v>
      </c>
      <c r="AB60" s="21">
        <v>138000</v>
      </c>
      <c r="AC60" s="21">
        <v>43042.57</v>
      </c>
      <c r="AD60" s="63">
        <v>4608.8100000000004</v>
      </c>
      <c r="AE60" s="22">
        <f t="shared" si="470"/>
        <v>0.31190268115942027</v>
      </c>
      <c r="AF60" s="22" t="str">
        <f t="shared" si="162"/>
        <v>св.200</v>
      </c>
      <c r="AG60" s="21">
        <v>575000</v>
      </c>
      <c r="AH60" s="21">
        <v>366008.91</v>
      </c>
      <c r="AI60" s="63">
        <v>142492</v>
      </c>
      <c r="AJ60" s="22">
        <f t="shared" si="471"/>
        <v>0.6365372347826086</v>
      </c>
      <c r="AK60" s="22" t="str">
        <f t="shared" si="163"/>
        <v>св.200</v>
      </c>
      <c r="AL60" s="21">
        <v>6000</v>
      </c>
      <c r="AM60" s="21"/>
      <c r="AN60" s="63">
        <v>1000</v>
      </c>
      <c r="AO60" s="22" t="str">
        <f t="shared" ref="AO60:AO62" si="708">IF(AM60&lt;=0," ",IF(AL60&lt;=0," ",IF(AM60/AL60*100&gt;200,"СВ.200",AM60/AL60)))</f>
        <v xml:space="preserve"> </v>
      </c>
      <c r="AP60" s="22">
        <f t="shared" ref="AP60:AP62" si="709">IF(AN60=0," ",IF(AM60/AN60*100&gt;200,"св.200",AM60/AN60))</f>
        <v>0</v>
      </c>
      <c r="AQ60" s="21">
        <f t="shared" si="696"/>
        <v>161999.85</v>
      </c>
      <c r="AR60" s="21">
        <f>AW60+BB60+BG60+BL60+BQ60+BV60+CA60+CF60+++++CU60+CZ60+DE60+DI60+DM60+DR60</f>
        <v>29400</v>
      </c>
      <c r="AS60" s="36">
        <v>7029</v>
      </c>
      <c r="AT60" s="22">
        <f>IF(AR60&lt;=0," ",IF(AQ60&lt;=0," ",IF(AR60/AQ60*100&gt;200,"СВ.200",AR60/AQ60)))</f>
        <v>0.18148164952004583</v>
      </c>
      <c r="AU60" s="22" t="str">
        <f>IF(AS60=0," ",IF(AR60/AS60*100&gt;200,"св.200",AR60/AS60))</f>
        <v>св.200</v>
      </c>
      <c r="AV60" s="21"/>
      <c r="AW60" s="21"/>
      <c r="AX60" s="63"/>
      <c r="AY60" s="22" t="str">
        <f t="shared" si="474"/>
        <v xml:space="preserve"> </v>
      </c>
      <c r="AZ60" s="22" t="str">
        <f t="shared" si="165"/>
        <v xml:space="preserve"> </v>
      </c>
      <c r="BA60" s="21"/>
      <c r="BB60" s="21"/>
      <c r="BC60" s="63"/>
      <c r="BD60" s="22" t="str">
        <f t="shared" si="166"/>
        <v xml:space="preserve"> </v>
      </c>
      <c r="BE60" s="22" t="str">
        <f t="shared" si="167"/>
        <v xml:space="preserve"> </v>
      </c>
      <c r="BF60" s="21">
        <v>72000</v>
      </c>
      <c r="BG60" s="21">
        <v>29400</v>
      </c>
      <c r="BH60" s="63">
        <v>7029</v>
      </c>
      <c r="BI60" s="22">
        <f t="shared" si="704"/>
        <v>0.40833333333333333</v>
      </c>
      <c r="BJ60" s="22" t="str">
        <f t="shared" si="705"/>
        <v>св.200</v>
      </c>
      <c r="BK60" s="21"/>
      <c r="BL60" s="21"/>
      <c r="BM60" s="63"/>
      <c r="BN60" s="22" t="str">
        <f t="shared" si="579"/>
        <v xml:space="preserve"> </v>
      </c>
      <c r="BO60" s="22" t="str">
        <f t="shared" si="170"/>
        <v xml:space="preserve"> </v>
      </c>
      <c r="BP60" s="21"/>
      <c r="BQ60" s="21"/>
      <c r="BR60" s="63"/>
      <c r="BS60" s="22" t="str">
        <f t="shared" si="475"/>
        <v xml:space="preserve"> </v>
      </c>
      <c r="BT60" s="22" t="str">
        <f t="shared" si="252"/>
        <v xml:space="preserve"> </v>
      </c>
      <c r="BU60" s="21"/>
      <c r="BV60" s="21"/>
      <c r="BW60" s="63"/>
      <c r="BX60" s="22" t="str">
        <f t="shared" si="690"/>
        <v xml:space="preserve"> </v>
      </c>
      <c r="BY60" s="22" t="str">
        <f t="shared" si="691"/>
        <v xml:space="preserve"> </v>
      </c>
      <c r="BZ60" s="21"/>
      <c r="CA60" s="21"/>
      <c r="CB60" s="63"/>
      <c r="CC60" s="22" t="str">
        <f t="shared" si="625"/>
        <v xml:space="preserve"> </v>
      </c>
      <c r="CD60" s="22" t="str">
        <f t="shared" si="172"/>
        <v xml:space="preserve"> </v>
      </c>
      <c r="CE60" s="21">
        <f t="shared" si="697"/>
        <v>0</v>
      </c>
      <c r="CF60" s="21">
        <f t="shared" si="698"/>
        <v>0</v>
      </c>
      <c r="CG60" s="21">
        <v>0</v>
      </c>
      <c r="CH60" s="28" t="str">
        <f t="shared" si="173"/>
        <v xml:space="preserve"> </v>
      </c>
      <c r="CI60" s="22" t="str">
        <f t="shared" si="191"/>
        <v xml:space="preserve"> </v>
      </c>
      <c r="CJ60" s="21"/>
      <c r="CK60" s="21"/>
      <c r="CL60" s="63"/>
      <c r="CM60" s="22" t="str">
        <f t="shared" si="174"/>
        <v xml:space="preserve"> </v>
      </c>
      <c r="CN60" s="22" t="str">
        <f t="shared" si="175"/>
        <v xml:space="preserve"> </v>
      </c>
      <c r="CO60" s="21"/>
      <c r="CP60" s="21"/>
      <c r="CQ60" s="63"/>
      <c r="CR60" s="22" t="str">
        <f t="shared" si="176"/>
        <v xml:space="preserve"> </v>
      </c>
      <c r="CS60" s="22" t="str">
        <f t="shared" si="177"/>
        <v xml:space="preserve"> </v>
      </c>
      <c r="CT60" s="21"/>
      <c r="CU60" s="21"/>
      <c r="CV60" s="63"/>
      <c r="CW60" s="22" t="str">
        <f t="shared" si="178"/>
        <v xml:space="preserve"> </v>
      </c>
      <c r="CX60" s="22" t="str">
        <f t="shared" si="179"/>
        <v xml:space="preserve"> </v>
      </c>
      <c r="CY60" s="21"/>
      <c r="CZ60" s="21"/>
      <c r="DA60" s="63"/>
      <c r="DB60" s="22" t="str">
        <f t="shared" si="476"/>
        <v xml:space="preserve"> </v>
      </c>
      <c r="DC60" s="22" t="str">
        <f t="shared" si="180"/>
        <v xml:space="preserve"> </v>
      </c>
      <c r="DD60" s="21"/>
      <c r="DE60" s="21"/>
      <c r="DF60" s="63"/>
      <c r="DG60" s="22" t="str">
        <f t="shared" si="477"/>
        <v xml:space="preserve"> </v>
      </c>
      <c r="DH60" s="22" t="str">
        <f t="shared" si="181"/>
        <v xml:space="preserve"> </v>
      </c>
      <c r="DI60" s="21"/>
      <c r="DJ60" s="63"/>
      <c r="DK60" s="22" t="str">
        <f t="shared" si="182"/>
        <v xml:space="preserve"> </v>
      </c>
      <c r="DL60" s="21"/>
      <c r="DM60" s="21"/>
      <c r="DN60" s="63"/>
      <c r="DO60" s="22" t="str">
        <f t="shared" si="478"/>
        <v xml:space="preserve"> </v>
      </c>
      <c r="DP60" s="51" t="str">
        <f t="shared" si="685"/>
        <v xml:space="preserve"> </v>
      </c>
      <c r="DQ60" s="21">
        <v>89999.85</v>
      </c>
      <c r="DR60" s="21"/>
      <c r="DS60" s="63"/>
      <c r="DT60" s="22" t="str">
        <f t="shared" si="699"/>
        <v xml:space="preserve"> </v>
      </c>
      <c r="DU60" s="22" t="str">
        <f t="shared" si="700"/>
        <v xml:space="preserve"> </v>
      </c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</row>
    <row r="61" spans="1:144" s="14" customFormat="1" ht="15.75" customHeight="1" outlineLevel="1" x14ac:dyDescent="0.25">
      <c r="A61" s="13">
        <f t="shared" si="701"/>
        <v>48</v>
      </c>
      <c r="B61" s="8" t="s">
        <v>77</v>
      </c>
      <c r="C61" s="21">
        <f>H61+AQ61</f>
        <v>6594099.7199999997</v>
      </c>
      <c r="D61" s="21">
        <f>I61+AR61</f>
        <v>1494791.74</v>
      </c>
      <c r="E61" s="21">
        <v>1083861.97</v>
      </c>
      <c r="F61" s="22">
        <f>IF(D61&lt;=0," ",IF(D61/C61*100&gt;200,"СВ.200",D61/C61))</f>
        <v>0.226686250355947</v>
      </c>
      <c r="G61" s="22">
        <f t="shared" si="466"/>
        <v>1.3791347804185805</v>
      </c>
      <c r="H61" s="21">
        <f t="shared" si="694"/>
        <v>4106700</v>
      </c>
      <c r="I61" s="21">
        <f>N61+S61+X61+AC61+AH61+AM61</f>
        <v>1002616.78</v>
      </c>
      <c r="J61" s="19">
        <v>914034.07</v>
      </c>
      <c r="K61" s="22">
        <f>IF(I61&lt;=0," ",IF(I61/H61*100&gt;200,"СВ.200",I61/H61))</f>
        <v>0.24414171475880878</v>
      </c>
      <c r="L61" s="22">
        <f>IF(J61=0," ",IF(I61/J61*100&gt;200,"св.200",I61/J61))</f>
        <v>1.0969140132818025</v>
      </c>
      <c r="M61" s="21">
        <v>803400</v>
      </c>
      <c r="N61" s="21">
        <v>562724.54</v>
      </c>
      <c r="O61" s="63">
        <v>314094.44</v>
      </c>
      <c r="P61" s="22">
        <f t="shared" si="467"/>
        <v>0.70042885237739616</v>
      </c>
      <c r="Q61" s="22">
        <f t="shared" si="159"/>
        <v>1.7915775268100895</v>
      </c>
      <c r="R61" s="21"/>
      <c r="S61" s="21"/>
      <c r="T61" s="63"/>
      <c r="U61" s="22" t="str">
        <f t="shared" si="468"/>
        <v xml:space="preserve"> </v>
      </c>
      <c r="V61" s="22" t="str">
        <f t="shared" si="695"/>
        <v xml:space="preserve"> </v>
      </c>
      <c r="W61" s="21">
        <v>42300</v>
      </c>
      <c r="X61" s="21">
        <v>31089</v>
      </c>
      <c r="Y61" s="63">
        <v>29848.43</v>
      </c>
      <c r="Z61" s="22">
        <f t="shared" si="706"/>
        <v>0.73496453900709224</v>
      </c>
      <c r="AA61" s="22">
        <f t="shared" si="707"/>
        <v>1.0415623200282227</v>
      </c>
      <c r="AB61" s="21">
        <v>583000</v>
      </c>
      <c r="AC61" s="21">
        <v>54864.37</v>
      </c>
      <c r="AD61" s="63">
        <v>88171.839999999997</v>
      </c>
      <c r="AE61" s="22">
        <f t="shared" si="470"/>
        <v>9.4106981132075482E-2</v>
      </c>
      <c r="AF61" s="22">
        <f t="shared" si="162"/>
        <v>0.62224367780007772</v>
      </c>
      <c r="AG61" s="21">
        <v>2648000</v>
      </c>
      <c r="AH61" s="21">
        <v>350438.87</v>
      </c>
      <c r="AI61" s="63">
        <v>476769.36</v>
      </c>
      <c r="AJ61" s="22">
        <f t="shared" si="471"/>
        <v>0.13234096299093656</v>
      </c>
      <c r="AK61" s="22">
        <f t="shared" si="163"/>
        <v>0.73502808569745337</v>
      </c>
      <c r="AL61" s="21">
        <v>30000</v>
      </c>
      <c r="AM61" s="21">
        <v>3500</v>
      </c>
      <c r="AN61" s="63">
        <v>4950</v>
      </c>
      <c r="AO61" s="22">
        <f t="shared" si="708"/>
        <v>0.11666666666666667</v>
      </c>
      <c r="AP61" s="22">
        <f t="shared" si="709"/>
        <v>0.70707070707070707</v>
      </c>
      <c r="AQ61" s="21">
        <f t="shared" si="696"/>
        <v>2487399.7199999997</v>
      </c>
      <c r="AR61" s="21">
        <f>AW61+BB61+BG61+BL61+BQ61+BV61+CA61+CF61+++++CU61+CZ61+DE61+DI61+DM61+DR61</f>
        <v>492174.96</v>
      </c>
      <c r="AS61" s="36">
        <v>169827.9</v>
      </c>
      <c r="AT61" s="22">
        <f>IF(AR61&lt;=0," ",IF(AQ61&lt;=0," ",IF(AR61/AQ61*100&gt;200,"СВ.200",AR61/AQ61)))</f>
        <v>0.19786725713710382</v>
      </c>
      <c r="AU61" s="22" t="str">
        <f>IF(AS61=0," ",IF(AR61/AS61*100&gt;200,"св.200",AR61/AS61))</f>
        <v>св.200</v>
      </c>
      <c r="AV61" s="21"/>
      <c r="AW61" s="21"/>
      <c r="AX61" s="63"/>
      <c r="AY61" s="22" t="str">
        <f t="shared" si="474"/>
        <v xml:space="preserve"> </v>
      </c>
      <c r="AZ61" s="22" t="str">
        <f t="shared" si="165"/>
        <v xml:space="preserve"> </v>
      </c>
      <c r="BA61" s="21">
        <v>61346</v>
      </c>
      <c r="BB61" s="21">
        <v>5613.27</v>
      </c>
      <c r="BC61" s="63">
        <v>17409.73</v>
      </c>
      <c r="BD61" s="22">
        <f t="shared" ref="BD61:BD63" si="710">IF(BB61&lt;=0," ",IF(BA61&lt;=0," ",IF(BB61/BA61*100&gt;200,"СВ.200",BB61/BA61)))</f>
        <v>9.1501809408926424E-2</v>
      </c>
      <c r="BE61" s="22">
        <f t="shared" ref="BE61:BE63" si="711">IF(BC61=0," ",IF(BB61/BC61*100&gt;200,"св.200",BB61/BC61))</f>
        <v>0.32242142755803799</v>
      </c>
      <c r="BF61" s="21"/>
      <c r="BG61" s="21"/>
      <c r="BH61" s="63"/>
      <c r="BI61" s="22" t="str">
        <f t="shared" si="704"/>
        <v xml:space="preserve"> </v>
      </c>
      <c r="BJ61" s="22" t="str">
        <f t="shared" si="705"/>
        <v xml:space="preserve"> </v>
      </c>
      <c r="BK61" s="21">
        <v>262955</v>
      </c>
      <c r="BL61" s="21">
        <v>71026.11</v>
      </c>
      <c r="BM61" s="63">
        <v>111326.85</v>
      </c>
      <c r="BN61" s="22">
        <f t="shared" si="579"/>
        <v>0.27010747086003306</v>
      </c>
      <c r="BO61" s="22">
        <f t="shared" si="170"/>
        <v>0.63799622463044625</v>
      </c>
      <c r="BP61" s="21"/>
      <c r="BQ61" s="21"/>
      <c r="BR61" s="63"/>
      <c r="BS61" s="22" t="str">
        <f t="shared" si="475"/>
        <v xml:space="preserve"> </v>
      </c>
      <c r="BT61" s="22" t="str">
        <f t="shared" si="252"/>
        <v xml:space="preserve"> </v>
      </c>
      <c r="BU61" s="21">
        <v>92792.25</v>
      </c>
      <c r="BV61" s="21">
        <v>77742.25</v>
      </c>
      <c r="BW61" s="63">
        <v>41091.32</v>
      </c>
      <c r="BX61" s="22">
        <f t="shared" si="515"/>
        <v>0.83780973087730926</v>
      </c>
      <c r="BY61" s="22">
        <f t="shared" si="171"/>
        <v>1.8919384921195035</v>
      </c>
      <c r="BZ61" s="21"/>
      <c r="CA61" s="21"/>
      <c r="CB61" s="63"/>
      <c r="CC61" s="22" t="str">
        <f t="shared" si="625"/>
        <v xml:space="preserve"> </v>
      </c>
      <c r="CD61" s="22" t="str">
        <f t="shared" si="172"/>
        <v xml:space="preserve"> </v>
      </c>
      <c r="CE61" s="21">
        <f t="shared" si="697"/>
        <v>1732513.14</v>
      </c>
      <c r="CF61" s="21">
        <f t="shared" si="698"/>
        <v>0</v>
      </c>
      <c r="CG61" s="21">
        <v>0</v>
      </c>
      <c r="CH61" s="28" t="str">
        <f t="shared" si="173"/>
        <v xml:space="preserve"> </v>
      </c>
      <c r="CI61" s="22" t="str">
        <f t="shared" si="191"/>
        <v xml:space="preserve"> </v>
      </c>
      <c r="CJ61" s="21"/>
      <c r="CK61" s="21"/>
      <c r="CL61" s="63"/>
      <c r="CM61" s="22" t="str">
        <f t="shared" si="174"/>
        <v xml:space="preserve"> </v>
      </c>
      <c r="CN61" s="22" t="str">
        <f t="shared" si="175"/>
        <v xml:space="preserve"> </v>
      </c>
      <c r="CO61" s="21">
        <v>1732513.14</v>
      </c>
      <c r="CP61" s="21"/>
      <c r="CQ61" s="63"/>
      <c r="CR61" s="22" t="str">
        <f t="shared" si="176"/>
        <v xml:space="preserve"> </v>
      </c>
      <c r="CS61" s="22" t="str">
        <f t="shared" si="177"/>
        <v xml:space="preserve"> </v>
      </c>
      <c r="CT61" s="21"/>
      <c r="CU61" s="21"/>
      <c r="CV61" s="63"/>
      <c r="CW61" s="22" t="str">
        <f t="shared" si="178"/>
        <v xml:space="preserve"> </v>
      </c>
      <c r="CX61" s="22" t="str">
        <f t="shared" si="179"/>
        <v xml:space="preserve"> </v>
      </c>
      <c r="CY61" s="21"/>
      <c r="CZ61" s="21"/>
      <c r="DA61" s="63"/>
      <c r="DB61" s="22" t="str">
        <f t="shared" si="476"/>
        <v xml:space="preserve"> </v>
      </c>
      <c r="DC61" s="22" t="str">
        <f t="shared" si="180"/>
        <v xml:space="preserve"> </v>
      </c>
      <c r="DD61" s="21"/>
      <c r="DE61" s="21"/>
      <c r="DF61" s="63"/>
      <c r="DG61" s="22" t="str">
        <f t="shared" si="477"/>
        <v xml:space="preserve"> </v>
      </c>
      <c r="DH61" s="22" t="str">
        <f t="shared" si="181"/>
        <v xml:space="preserve"> </v>
      </c>
      <c r="DI61" s="21"/>
      <c r="DJ61" s="63"/>
      <c r="DK61" s="22" t="str">
        <f t="shared" si="182"/>
        <v xml:space="preserve"> </v>
      </c>
      <c r="DL61" s="21"/>
      <c r="DM61" s="21"/>
      <c r="DN61" s="63"/>
      <c r="DO61" s="22" t="str">
        <f t="shared" si="478"/>
        <v xml:space="preserve"> </v>
      </c>
      <c r="DP61" s="51" t="str">
        <f t="shared" si="685"/>
        <v xml:space="preserve"> </v>
      </c>
      <c r="DQ61" s="21">
        <v>337793.33</v>
      </c>
      <c r="DR61" s="21">
        <v>337793.33</v>
      </c>
      <c r="DS61" s="63"/>
      <c r="DT61" s="22">
        <f t="shared" si="699"/>
        <v>1</v>
      </c>
      <c r="DU61" s="22" t="str">
        <f t="shared" si="700"/>
        <v xml:space="preserve"> </v>
      </c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</row>
    <row r="62" spans="1:144" s="14" customFormat="1" ht="15.75" customHeight="1" outlineLevel="1" x14ac:dyDescent="0.25">
      <c r="A62" s="13">
        <f t="shared" si="701"/>
        <v>49</v>
      </c>
      <c r="B62" s="8" t="s">
        <v>78</v>
      </c>
      <c r="C62" s="21">
        <f>H62+AQ62</f>
        <v>1728108</v>
      </c>
      <c r="D62" s="21">
        <f>I62+AR62</f>
        <v>278663.3</v>
      </c>
      <c r="E62" s="21">
        <v>386098.83</v>
      </c>
      <c r="F62" s="22">
        <f>IF(D62&lt;=0," ",IF(D62/C62*100&gt;200,"СВ.200",D62/C62))</f>
        <v>0.16125340545845512</v>
      </c>
      <c r="G62" s="22">
        <f t="shared" si="466"/>
        <v>0.72174085583217118</v>
      </c>
      <c r="H62" s="21">
        <f t="shared" si="694"/>
        <v>946350</v>
      </c>
      <c r="I62" s="21">
        <f>N62+S62+X62+AC62+AH62+AM62</f>
        <v>260859.82</v>
      </c>
      <c r="J62" s="19">
        <v>159136.43999999997</v>
      </c>
      <c r="K62" s="22">
        <f>IF(I62&lt;=0," ",IF(I62/H62*100&gt;200,"СВ.200",I62/H62))</f>
        <v>0.27564835420299044</v>
      </c>
      <c r="L62" s="22">
        <f>IF(J62=0," ",IF(I62/J62*100&gt;200,"св.200",I62/J62))</f>
        <v>1.6392211614134391</v>
      </c>
      <c r="M62" s="21">
        <v>386850</v>
      </c>
      <c r="N62" s="21">
        <v>167959.85</v>
      </c>
      <c r="O62" s="63">
        <v>134035.87</v>
      </c>
      <c r="P62" s="22">
        <f t="shared" si="467"/>
        <v>0.43417306449528242</v>
      </c>
      <c r="Q62" s="22">
        <f t="shared" si="159"/>
        <v>1.2530962793765581</v>
      </c>
      <c r="R62" s="21"/>
      <c r="S62" s="21"/>
      <c r="T62" s="63"/>
      <c r="U62" s="22" t="str">
        <f t="shared" si="468"/>
        <v xml:space="preserve"> </v>
      </c>
      <c r="V62" s="22" t="str">
        <f t="shared" si="695"/>
        <v xml:space="preserve"> </v>
      </c>
      <c r="W62" s="21">
        <v>7500</v>
      </c>
      <c r="X62" s="21">
        <v>810</v>
      </c>
      <c r="Y62" s="63">
        <v>7478.58</v>
      </c>
      <c r="Z62" s="22">
        <f t="shared" si="706"/>
        <v>0.108</v>
      </c>
      <c r="AA62" s="22">
        <f t="shared" si="707"/>
        <v>0.10830933145062298</v>
      </c>
      <c r="AB62" s="21">
        <v>241000</v>
      </c>
      <c r="AC62" s="21">
        <v>14587.48</v>
      </c>
      <c r="AD62" s="63">
        <v>30082.67</v>
      </c>
      <c r="AE62" s="22">
        <f t="shared" si="470"/>
        <v>6.0528962655601655E-2</v>
      </c>
      <c r="AF62" s="22">
        <f t="shared" si="162"/>
        <v>0.48491307453759924</v>
      </c>
      <c r="AG62" s="21">
        <v>309000</v>
      </c>
      <c r="AH62" s="21">
        <v>76702.490000000005</v>
      </c>
      <c r="AI62" s="63">
        <v>-12660.68</v>
      </c>
      <c r="AJ62" s="22">
        <f t="shared" si="471"/>
        <v>0.24822812297734628</v>
      </c>
      <c r="AK62" s="22">
        <f t="shared" si="163"/>
        <v>-6.0583230916506858</v>
      </c>
      <c r="AL62" s="21">
        <v>2000</v>
      </c>
      <c r="AM62" s="21">
        <v>800</v>
      </c>
      <c r="AN62" s="63">
        <v>200</v>
      </c>
      <c r="AO62" s="22">
        <f t="shared" si="708"/>
        <v>0.4</v>
      </c>
      <c r="AP62" s="22" t="str">
        <f t="shared" si="709"/>
        <v>св.200</v>
      </c>
      <c r="AQ62" s="21">
        <f t="shared" si="696"/>
        <v>781758</v>
      </c>
      <c r="AR62" s="21">
        <f>AW62+BB62+BG62+BL62+BQ62+BV62+CA62+CF62+++++CU62+CZ62+DE62+DI62+DM62+DR62</f>
        <v>17803.480000000003</v>
      </c>
      <c r="AS62" s="36">
        <v>226962.38999999998</v>
      </c>
      <c r="AT62" s="22">
        <f>IF(AR62&lt;=0," ",IF(AQ62&lt;=0," ",IF(AR62/AQ62*100&gt;200,"СВ.200",AR62/AQ62)))</f>
        <v>2.2773646064383101E-2</v>
      </c>
      <c r="AU62" s="22">
        <f>IF(AS62=0," ",IF(AR62/AS62*100&gt;200,"св.200",AR62/AS62))</f>
        <v>7.8442423874722167E-2</v>
      </c>
      <c r="AV62" s="21"/>
      <c r="AW62" s="21"/>
      <c r="AX62" s="63"/>
      <c r="AY62" s="22" t="str">
        <f t="shared" si="474"/>
        <v xml:space="preserve"> </v>
      </c>
      <c r="AZ62" s="22" t="str">
        <f t="shared" si="165"/>
        <v xml:space="preserve"> </v>
      </c>
      <c r="BA62" s="21">
        <v>212758</v>
      </c>
      <c r="BB62" s="21"/>
      <c r="BC62" s="63"/>
      <c r="BD62" s="22" t="str">
        <f t="shared" ref="BD62" si="712">IF(BB62&lt;=0," ",IF(BA62&lt;=0," ",IF(BB62/BA62*100&gt;200,"СВ.200",BB62/BA62)))</f>
        <v xml:space="preserve"> </v>
      </c>
      <c r="BE62" s="22" t="str">
        <f t="shared" ref="BE62" si="713">IF(BC62=0," ",IF(BB62/BC62*100&gt;200,"св.200",BB62/BC62))</f>
        <v xml:space="preserve"> </v>
      </c>
      <c r="BF62" s="21">
        <v>269000</v>
      </c>
      <c r="BG62" s="21">
        <v>17376.240000000002</v>
      </c>
      <c r="BH62" s="63">
        <v>17376.240000000002</v>
      </c>
      <c r="BI62" s="22">
        <f t="shared" si="704"/>
        <v>6.4595687732342019E-2</v>
      </c>
      <c r="BJ62" s="22">
        <f t="shared" si="705"/>
        <v>1</v>
      </c>
      <c r="BK62" s="21"/>
      <c r="BL62" s="21"/>
      <c r="BM62" s="63"/>
      <c r="BN62" s="22" t="str">
        <f t="shared" si="579"/>
        <v xml:space="preserve"> </v>
      </c>
      <c r="BO62" s="22" t="str">
        <f t="shared" si="170"/>
        <v xml:space="preserve"> </v>
      </c>
      <c r="BP62" s="21"/>
      <c r="BQ62" s="21"/>
      <c r="BR62" s="63"/>
      <c r="BS62" s="22" t="str">
        <f t="shared" si="475"/>
        <v xml:space="preserve"> </v>
      </c>
      <c r="BT62" s="22" t="str">
        <f t="shared" si="252"/>
        <v xml:space="preserve"> </v>
      </c>
      <c r="BU62" s="21">
        <v>427.24</v>
      </c>
      <c r="BV62" s="21">
        <v>427.24</v>
      </c>
      <c r="BW62" s="63"/>
      <c r="BX62" s="22">
        <f t="shared" ref="BX62" si="714">IF(BV62&lt;=0," ",IF(BU62&lt;=0," ",IF(BV62/BU62*100&gt;200,"СВ.200",BV62/BU62)))</f>
        <v>1</v>
      </c>
      <c r="BY62" s="22" t="str">
        <f t="shared" ref="BY62" si="715">IF(BW62=0," ",IF(BV62/BW62*100&gt;200,"св.200",BV62/BW62))</f>
        <v xml:space="preserve"> </v>
      </c>
      <c r="BZ62" s="21">
        <v>299572.76</v>
      </c>
      <c r="CA62" s="21"/>
      <c r="CB62" s="63">
        <v>155000</v>
      </c>
      <c r="CC62" s="22" t="str">
        <f t="shared" si="625"/>
        <v xml:space="preserve"> </v>
      </c>
      <c r="CD62" s="22">
        <f t="shared" si="172"/>
        <v>0</v>
      </c>
      <c r="CE62" s="21">
        <f t="shared" si="697"/>
        <v>0</v>
      </c>
      <c r="CF62" s="21">
        <f t="shared" si="698"/>
        <v>0</v>
      </c>
      <c r="CG62" s="21">
        <v>0</v>
      </c>
      <c r="CH62" s="28" t="str">
        <f t="shared" si="173"/>
        <v xml:space="preserve"> </v>
      </c>
      <c r="CI62" s="22" t="str">
        <f t="shared" si="191"/>
        <v xml:space="preserve"> </v>
      </c>
      <c r="CJ62" s="21"/>
      <c r="CK62" s="21"/>
      <c r="CL62" s="63"/>
      <c r="CM62" s="22" t="str">
        <f t="shared" si="174"/>
        <v xml:space="preserve"> </v>
      </c>
      <c r="CN62" s="22" t="str">
        <f t="shared" si="175"/>
        <v xml:space="preserve"> </v>
      </c>
      <c r="CO62" s="21"/>
      <c r="CP62" s="21"/>
      <c r="CQ62" s="63"/>
      <c r="CR62" s="22" t="str">
        <f t="shared" si="176"/>
        <v xml:space="preserve"> </v>
      </c>
      <c r="CS62" s="22" t="str">
        <f t="shared" si="177"/>
        <v xml:space="preserve"> </v>
      </c>
      <c r="CT62" s="21"/>
      <c r="CU62" s="21"/>
      <c r="CV62" s="63"/>
      <c r="CW62" s="22" t="str">
        <f t="shared" si="178"/>
        <v xml:space="preserve"> </v>
      </c>
      <c r="CX62" s="22" t="str">
        <f t="shared" si="179"/>
        <v xml:space="preserve"> </v>
      </c>
      <c r="CY62" s="21"/>
      <c r="CZ62" s="21"/>
      <c r="DA62" s="63"/>
      <c r="DB62" s="22" t="str">
        <f t="shared" si="476"/>
        <v xml:space="preserve"> </v>
      </c>
      <c r="DC62" s="22" t="str">
        <f t="shared" si="180"/>
        <v xml:space="preserve"> </v>
      </c>
      <c r="DD62" s="21"/>
      <c r="DE62" s="21"/>
      <c r="DF62" s="63"/>
      <c r="DG62" s="22" t="str">
        <f t="shared" si="477"/>
        <v xml:space="preserve"> </v>
      </c>
      <c r="DH62" s="22" t="str">
        <f t="shared" si="181"/>
        <v xml:space="preserve"> </v>
      </c>
      <c r="DI62" s="21"/>
      <c r="DJ62" s="63"/>
      <c r="DK62" s="22" t="str">
        <f>IF(DI62=0," ",IF(DI62/DJ62*100&gt;200,"св.200",DI62/DJ62))</f>
        <v xml:space="preserve"> </v>
      </c>
      <c r="DL62" s="21"/>
      <c r="DM62" s="21"/>
      <c r="DN62" s="63"/>
      <c r="DO62" s="22" t="str">
        <f t="shared" si="478"/>
        <v xml:space="preserve"> </v>
      </c>
      <c r="DP62" s="51" t="str">
        <f t="shared" si="685"/>
        <v xml:space="preserve"> </v>
      </c>
      <c r="DQ62" s="21"/>
      <c r="DR62" s="21"/>
      <c r="DS62" s="63">
        <v>54586.15</v>
      </c>
      <c r="DT62" s="22" t="str">
        <f t="shared" si="699"/>
        <v xml:space="preserve"> </v>
      </c>
      <c r="DU62" s="22">
        <f t="shared" si="700"/>
        <v>0</v>
      </c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</row>
    <row r="63" spans="1:144" s="16" customFormat="1" ht="15.75" x14ac:dyDescent="0.25">
      <c r="A63" s="15"/>
      <c r="B63" s="7" t="s">
        <v>130</v>
      </c>
      <c r="C63" s="24">
        <f>SUM(C64:C68)</f>
        <v>56241007.549999997</v>
      </c>
      <c r="D63" s="24">
        <f t="shared" ref="D63" si="716">SUM(D64:D68)</f>
        <v>25381497.759999994</v>
      </c>
      <c r="E63" s="24">
        <v>20510342.84</v>
      </c>
      <c r="F63" s="20">
        <f>IF(D63&lt;=0," ",IF(D63/C63*100&gt;200,"СВ.200",D63/C63))</f>
        <v>0.45129877407397184</v>
      </c>
      <c r="G63" s="20">
        <f t="shared" si="466"/>
        <v>1.2374974888523118</v>
      </c>
      <c r="H63" s="24">
        <f t="shared" ref="H63" si="717">SUM(H64:H68)</f>
        <v>54079453.899999999</v>
      </c>
      <c r="I63" s="24">
        <f t="shared" ref="I63" si="718">SUM(I64:I68)</f>
        <v>24340267.720000003</v>
      </c>
      <c r="J63" s="39">
        <v>19845744.609999999</v>
      </c>
      <c r="K63" s="20">
        <f>IF(I63&lt;=0," ",IF(I63/H63*100&gt;200,"СВ.200",I63/H63))</f>
        <v>0.45008345988493798</v>
      </c>
      <c r="L63" s="20">
        <f>IF(J63=0," ",IF(I63/J63*100&gt;200,"св.200",I63/J63))</f>
        <v>1.2264728886884533</v>
      </c>
      <c r="M63" s="24">
        <f t="shared" ref="M63" si="719">SUM(M64:M68)</f>
        <v>38244593.200000003</v>
      </c>
      <c r="N63" s="24">
        <f t="shared" ref="N63" si="720">SUM(N64:N68)</f>
        <v>20410925.5</v>
      </c>
      <c r="O63" s="39">
        <v>16780583.149999999</v>
      </c>
      <c r="P63" s="20">
        <f t="shared" si="467"/>
        <v>0.5336944072920613</v>
      </c>
      <c r="Q63" s="20">
        <f t="shared" si="159"/>
        <v>1.2163418468564964</v>
      </c>
      <c r="R63" s="24">
        <f t="shared" ref="R63" si="721">SUM(R64:R68)</f>
        <v>1834600</v>
      </c>
      <c r="S63" s="24">
        <f t="shared" ref="S63" si="722">SUM(S64:S68)</f>
        <v>881345.75</v>
      </c>
      <c r="T63" s="39">
        <v>952022.41</v>
      </c>
      <c r="U63" s="20">
        <f t="shared" si="468"/>
        <v>0.48040213125476944</v>
      </c>
      <c r="V63" s="20">
        <f t="shared" si="160"/>
        <v>0.92576155849104436</v>
      </c>
      <c r="W63" s="24">
        <f t="shared" ref="W63" si="723">SUM(W64:W68)</f>
        <v>164774.70000000001</v>
      </c>
      <c r="X63" s="24">
        <f t="shared" ref="X63" si="724">SUM(X64:X68)</f>
        <v>10025.1</v>
      </c>
      <c r="Y63" s="39">
        <v>45804</v>
      </c>
      <c r="Z63" s="20">
        <f t="shared" si="469"/>
        <v>6.0841257790182596E-2</v>
      </c>
      <c r="AA63" s="20">
        <f t="shared" si="161"/>
        <v>0.21886953104532356</v>
      </c>
      <c r="AB63" s="24">
        <f t="shared" ref="AB63" si="725">SUM(AB64:AB68)</f>
        <v>2644833</v>
      </c>
      <c r="AC63" s="24">
        <f t="shared" ref="AC63" si="726">SUM(AC64:AC68)</f>
        <v>660929.4</v>
      </c>
      <c r="AD63" s="39">
        <v>310086.19999999995</v>
      </c>
      <c r="AE63" s="20">
        <f t="shared" si="470"/>
        <v>0.24989456801242271</v>
      </c>
      <c r="AF63" s="20" t="str">
        <f>IF(AC63&lt;=0," ",IF(AC63/AD63*100&gt;200,"св.200",AC63/AD63))</f>
        <v>св.200</v>
      </c>
      <c r="AG63" s="24">
        <f t="shared" ref="AG63" si="727">SUM(AG64:AG68)</f>
        <v>11187653</v>
      </c>
      <c r="AH63" s="24">
        <f t="shared" ref="AH63" si="728">SUM(AH64:AH68)</f>
        <v>2377041.9699999997</v>
      </c>
      <c r="AI63" s="39">
        <v>1757153.6500000001</v>
      </c>
      <c r="AJ63" s="20">
        <f t="shared" si="471"/>
        <v>0.21247011951479008</v>
      </c>
      <c r="AK63" s="20">
        <f t="shared" si="163"/>
        <v>1.3527798038606353</v>
      </c>
      <c r="AL63" s="24">
        <f t="shared" ref="AL63" si="729">SUM(AL64:AL68)</f>
        <v>3000</v>
      </c>
      <c r="AM63" s="24">
        <f t="shared" ref="AM63" si="730">SUM(AM64:AM68)</f>
        <v>0</v>
      </c>
      <c r="AN63" s="39">
        <v>0</v>
      </c>
      <c r="AO63" s="20" t="str">
        <f t="shared" si="652"/>
        <v xml:space="preserve"> </v>
      </c>
      <c r="AP63" s="20" t="str">
        <f t="shared" si="164"/>
        <v xml:space="preserve"> </v>
      </c>
      <c r="AQ63" s="24">
        <f t="shared" ref="AQ63" si="731">SUM(AQ64:AQ68)</f>
        <v>2161553.6500000004</v>
      </c>
      <c r="AR63" s="24">
        <f t="shared" ref="AR63" si="732">SUM(AR64:AR68)</f>
        <v>1041230.0399999999</v>
      </c>
      <c r="AS63" s="39">
        <v>664598.23</v>
      </c>
      <c r="AT63" s="20">
        <f>IF(AR63&lt;=0," ",IF(AQ63&lt;=0," ",IF(AR63/AQ63*100&gt;200,"СВ.200",AR63/AQ63)))</f>
        <v>0.48170446289871166</v>
      </c>
      <c r="AU63" s="20">
        <f>IF(AS63=0," ",IF(AR63/AS63*100&gt;200,"св.200",AR63/AS63))</f>
        <v>1.5667060082299646</v>
      </c>
      <c r="AV63" s="24">
        <f t="shared" ref="AV63" si="733">SUM(AV64:AV68)</f>
        <v>200000</v>
      </c>
      <c r="AW63" s="24">
        <f t="shared" ref="AW63" si="734">SUM(AW64:AW68)</f>
        <v>157194.04999999999</v>
      </c>
      <c r="AX63" s="39">
        <v>29778.45</v>
      </c>
      <c r="AY63" s="20">
        <f t="shared" si="474"/>
        <v>0.78597024999999998</v>
      </c>
      <c r="AZ63" s="20" t="str">
        <f t="shared" si="165"/>
        <v>св.200</v>
      </c>
      <c r="BA63" s="24">
        <f t="shared" ref="BA63" si="735">SUM(BA64:BA68)</f>
        <v>340141.9</v>
      </c>
      <c r="BB63" s="24">
        <f t="shared" ref="BB63" si="736">SUM(BB64:BB68)</f>
        <v>73101.03</v>
      </c>
      <c r="BC63" s="39">
        <v>64045.01</v>
      </c>
      <c r="BD63" s="20">
        <f t="shared" si="710"/>
        <v>0.21491333469942983</v>
      </c>
      <c r="BE63" s="20">
        <f t="shared" si="711"/>
        <v>1.1414008679208574</v>
      </c>
      <c r="BF63" s="24">
        <f t="shared" ref="BF63" si="737">SUM(BF64:BF68)</f>
        <v>390949.8</v>
      </c>
      <c r="BG63" s="24">
        <f t="shared" ref="BG63" si="738">SUM(BG64:BG68)</f>
        <v>163656.75</v>
      </c>
      <c r="BH63" s="39">
        <v>219340.6</v>
      </c>
      <c r="BI63" s="20">
        <f t="shared" si="479"/>
        <v>0.41861320814078945</v>
      </c>
      <c r="BJ63" s="20">
        <f t="shared" si="169"/>
        <v>0.74613067530589405</v>
      </c>
      <c r="BK63" s="24">
        <f t="shared" ref="BK63" si="739">SUM(BK64:BK68)</f>
        <v>0</v>
      </c>
      <c r="BL63" s="24">
        <f t="shared" ref="BL63" si="740">SUM(BL64:BL68)</f>
        <v>0</v>
      </c>
      <c r="BM63" s="39">
        <v>0</v>
      </c>
      <c r="BN63" s="20" t="str">
        <f t="shared" si="579"/>
        <v xml:space="preserve"> </v>
      </c>
      <c r="BO63" s="20" t="str">
        <f t="shared" si="170"/>
        <v xml:space="preserve"> </v>
      </c>
      <c r="BP63" s="24">
        <f t="shared" ref="BP63" si="741">SUM(BP64:BP68)</f>
        <v>0</v>
      </c>
      <c r="BQ63" s="24">
        <f t="shared" ref="BQ63" si="742">SUM(BQ64:BQ68)</f>
        <v>0</v>
      </c>
      <c r="BR63" s="39">
        <v>0</v>
      </c>
      <c r="BS63" s="20" t="str">
        <f t="shared" si="475"/>
        <v xml:space="preserve"> </v>
      </c>
      <c r="BT63" s="20" t="str">
        <f t="shared" si="252"/>
        <v xml:space="preserve"> </v>
      </c>
      <c r="BU63" s="24">
        <f t="shared" ref="BU63" si="743">SUM(BU64:BU68)</f>
        <v>25836.95</v>
      </c>
      <c r="BV63" s="24">
        <f t="shared" ref="BV63" si="744">SUM(BV64:BV68)</f>
        <v>1729.15</v>
      </c>
      <c r="BW63" s="39">
        <v>32583.800000000003</v>
      </c>
      <c r="BX63" s="20">
        <f t="shared" si="515"/>
        <v>6.692546914399726E-2</v>
      </c>
      <c r="BY63" s="20">
        <f t="shared" si="171"/>
        <v>5.3067782149411671E-2</v>
      </c>
      <c r="BZ63" s="24">
        <f t="shared" ref="BZ63" si="745">SUM(BZ64:BZ68)</f>
        <v>1000</v>
      </c>
      <c r="CA63" s="24">
        <f t="shared" ref="CA63" si="746">SUM(CA64:CA68)</f>
        <v>0</v>
      </c>
      <c r="CB63" s="39">
        <v>79120</v>
      </c>
      <c r="CC63" s="20" t="str">
        <f t="shared" si="625"/>
        <v xml:space="preserve"> </v>
      </c>
      <c r="CD63" s="20">
        <f t="shared" si="172"/>
        <v>0</v>
      </c>
      <c r="CE63" s="24">
        <f t="shared" ref="CE63" si="747">SUM(CE64:CE68)</f>
        <v>921000</v>
      </c>
      <c r="CF63" s="24">
        <f t="shared" ref="CF63" si="748">SUM(CF64:CF68)</f>
        <v>297475.40000000002</v>
      </c>
      <c r="CG63" s="39">
        <v>238725.37</v>
      </c>
      <c r="CH63" s="20">
        <f t="shared" si="173"/>
        <v>0.32299174809989145</v>
      </c>
      <c r="CI63" s="20">
        <f t="shared" si="191"/>
        <v>1.2460988122041659</v>
      </c>
      <c r="CJ63" s="24">
        <f t="shared" ref="CJ63" si="749">SUM(CJ64:CJ68)</f>
        <v>250000</v>
      </c>
      <c r="CK63" s="24">
        <f t="shared" ref="CK63" si="750">SUM(CK64:CK68)</f>
        <v>40675.4</v>
      </c>
      <c r="CL63" s="39">
        <v>238725.37</v>
      </c>
      <c r="CM63" s="20">
        <f t="shared" si="174"/>
        <v>0.1627016</v>
      </c>
      <c r="CN63" s="20">
        <f t="shared" si="175"/>
        <v>0.17038574492522518</v>
      </c>
      <c r="CO63" s="24">
        <f t="shared" ref="CO63" si="751">SUM(CO64:CO68)</f>
        <v>671000</v>
      </c>
      <c r="CP63" s="24">
        <f t="shared" ref="CP63" si="752">SUM(CP64:CP68)</f>
        <v>256800</v>
      </c>
      <c r="CQ63" s="39">
        <v>0</v>
      </c>
      <c r="CR63" s="20">
        <f t="shared" si="176"/>
        <v>0.38271236959761551</v>
      </c>
      <c r="CS63" s="20" t="str">
        <f t="shared" si="177"/>
        <v xml:space="preserve"> </v>
      </c>
      <c r="CT63" s="24">
        <f t="shared" ref="CT63" si="753">SUM(CT64:CT68)</f>
        <v>0</v>
      </c>
      <c r="CU63" s="24">
        <f t="shared" ref="CU63" si="754">SUM(CU64:CU68)</f>
        <v>0</v>
      </c>
      <c r="CV63" s="39">
        <v>0</v>
      </c>
      <c r="CW63" s="31" t="str">
        <f t="shared" si="178"/>
        <v xml:space="preserve"> </v>
      </c>
      <c r="CX63" s="31" t="str">
        <f t="shared" si="179"/>
        <v xml:space="preserve"> </v>
      </c>
      <c r="CY63" s="24">
        <f t="shared" ref="CY63" si="755">SUM(CY64:CY68)</f>
        <v>0</v>
      </c>
      <c r="CZ63" s="24">
        <f t="shared" ref="CZ63" si="756">SUM(CZ64:CZ68)</f>
        <v>0</v>
      </c>
      <c r="DA63" s="39">
        <v>0</v>
      </c>
      <c r="DB63" s="20" t="str">
        <f t="shared" si="476"/>
        <v xml:space="preserve"> </v>
      </c>
      <c r="DC63" s="20" t="str">
        <f t="shared" si="180"/>
        <v xml:space="preserve"> </v>
      </c>
      <c r="DD63" s="24">
        <f t="shared" ref="DD63" si="757">SUM(DD64:DD68)</f>
        <v>0</v>
      </c>
      <c r="DE63" s="24">
        <f t="shared" ref="DE63" si="758">SUM(DE64:DE68)</f>
        <v>15493.18</v>
      </c>
      <c r="DF63" s="39">
        <v>0</v>
      </c>
      <c r="DG63" s="20" t="str">
        <f t="shared" si="477"/>
        <v xml:space="preserve"> </v>
      </c>
      <c r="DH63" s="20" t="str">
        <f t="shared" si="181"/>
        <v xml:space="preserve"> </v>
      </c>
      <c r="DI63" s="24">
        <f t="shared" ref="DI63" si="759">SUM(DI64:DI68)</f>
        <v>0</v>
      </c>
      <c r="DJ63" s="39">
        <v>0</v>
      </c>
      <c r="DK63" s="20"/>
      <c r="DL63" s="24">
        <f t="shared" ref="DL63" si="760">SUM(DL64:DL68)</f>
        <v>100000</v>
      </c>
      <c r="DM63" s="24">
        <f t="shared" ref="DM63" si="761">SUM(DM64:DM68)</f>
        <v>150955.48000000001</v>
      </c>
      <c r="DN63" s="39">
        <v>0</v>
      </c>
      <c r="DO63" s="20">
        <f t="shared" si="478"/>
        <v>1.5095548000000001</v>
      </c>
      <c r="DP63" s="50" t="str">
        <f t="shared" si="183"/>
        <v xml:space="preserve"> </v>
      </c>
      <c r="DQ63" s="24">
        <f t="shared" ref="DQ63" si="762">SUM(DQ64:DQ68)</f>
        <v>0</v>
      </c>
      <c r="DR63" s="24">
        <f t="shared" ref="DR63" si="763">SUM(DR64:DR68)</f>
        <v>0</v>
      </c>
      <c r="DS63" s="39">
        <v>0</v>
      </c>
      <c r="DT63" s="20" t="str">
        <f t="shared" si="158"/>
        <v xml:space="preserve"> </v>
      </c>
      <c r="DU63" s="20" t="str">
        <f t="shared" ref="DU63:DU66" si="764">IF(DS63=0," ",IF(DR63/DS63*100&gt;200,"св.200",DR63/DS63))</f>
        <v xml:space="preserve"> </v>
      </c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</row>
    <row r="64" spans="1:144" s="14" customFormat="1" ht="17.25" customHeight="1" outlineLevel="1" x14ac:dyDescent="0.25">
      <c r="A64" s="13">
        <v>50</v>
      </c>
      <c r="B64" s="8" t="s">
        <v>60</v>
      </c>
      <c r="C64" s="21">
        <f>H64+AQ64</f>
        <v>38184600</v>
      </c>
      <c r="D64" s="21">
        <f>I64+AR64</f>
        <v>19394355.690000001</v>
      </c>
      <c r="E64" s="21">
        <v>15632532.1</v>
      </c>
      <c r="F64" s="22">
        <f>IF(D64&lt;=0," ",IF(D64/C64*100&gt;200,"СВ.200",D64/C64))</f>
        <v>0.50791040602756088</v>
      </c>
      <c r="G64" s="22">
        <f t="shared" si="466"/>
        <v>1.2406407078479629</v>
      </c>
      <c r="H64" s="21">
        <f t="shared" ref="H64" si="765">M64+R64+W64+AB64+AG64+AL64</f>
        <v>37734600</v>
      </c>
      <c r="I64" s="21">
        <f t="shared" ref="I64" si="766">N64+S64+X64+AC64+AH64+AM64</f>
        <v>19196486.240000002</v>
      </c>
      <c r="J64" s="19">
        <v>15364028.279999999</v>
      </c>
      <c r="K64" s="22">
        <f>IF(I64&lt;=0," ",IF(I64/H64*100&gt;200,"СВ.200",I64/H64))</f>
        <v>0.50872372411526823</v>
      </c>
      <c r="L64" s="22">
        <f>IF(J64=0," ",IF(I64/J64*100&gt;200,"св.200",I64/J64))</f>
        <v>1.249443563247594</v>
      </c>
      <c r="M64" s="21">
        <v>33000000</v>
      </c>
      <c r="N64" s="21">
        <v>17683055.539999999</v>
      </c>
      <c r="O64" s="63">
        <v>13770978.49</v>
      </c>
      <c r="P64" s="22">
        <f t="shared" si="467"/>
        <v>0.53585016787878781</v>
      </c>
      <c r="Q64" s="22">
        <f t="shared" si="159"/>
        <v>1.2840812693768138</v>
      </c>
      <c r="R64" s="21">
        <v>1834600</v>
      </c>
      <c r="S64" s="21">
        <v>881345.75</v>
      </c>
      <c r="T64" s="63">
        <v>952022.41</v>
      </c>
      <c r="U64" s="22">
        <f t="shared" si="468"/>
        <v>0.48040213125476944</v>
      </c>
      <c r="V64" s="22">
        <f t="shared" si="160"/>
        <v>0.92576155849104436</v>
      </c>
      <c r="W64" s="21"/>
      <c r="X64" s="21"/>
      <c r="Y64" s="63"/>
      <c r="Z64" s="22" t="str">
        <f t="shared" si="469"/>
        <v xml:space="preserve"> </v>
      </c>
      <c r="AA64" s="22" t="str">
        <f t="shared" si="161"/>
        <v xml:space="preserve"> </v>
      </c>
      <c r="AB64" s="21">
        <v>900000</v>
      </c>
      <c r="AC64" s="21">
        <v>98936.76</v>
      </c>
      <c r="AD64" s="63">
        <v>135040.79999999999</v>
      </c>
      <c r="AE64" s="22">
        <f t="shared" si="470"/>
        <v>0.10992973333333332</v>
      </c>
      <c r="AF64" s="22">
        <f>IF(AC64&lt;=0," ",IF(AC64/AD64*100&gt;200,"св.200",AC64/AD64))</f>
        <v>0.73264346775196831</v>
      </c>
      <c r="AG64" s="21">
        <v>2000000</v>
      </c>
      <c r="AH64" s="21">
        <v>533148.18999999994</v>
      </c>
      <c r="AI64" s="63">
        <v>505891.38</v>
      </c>
      <c r="AJ64" s="22">
        <f t="shared" si="471"/>
        <v>0.26657409499999996</v>
      </c>
      <c r="AK64" s="22">
        <f t="shared" si="163"/>
        <v>1.0538787792747129</v>
      </c>
      <c r="AL64" s="21"/>
      <c r="AM64" s="21"/>
      <c r="AN64" s="63"/>
      <c r="AO64" s="22" t="str">
        <f t="shared" si="652"/>
        <v xml:space="preserve"> </v>
      </c>
      <c r="AP64" s="22" t="str">
        <f t="shared" si="164"/>
        <v xml:space="preserve"> </v>
      </c>
      <c r="AQ64" s="21">
        <f t="shared" ref="AQ64" si="767">AV64+BA64+BF64+BK64+BP64+BU64+BZ64+CE64+CT64+CY64+DD64+DL64+DQ64</f>
        <v>450000</v>
      </c>
      <c r="AR64" s="21">
        <f>AW64+BB64+BG64+BL64+BQ64+BV64+CA64+CF64+++++CU64+CZ64+DE64+DI64+DM64+DR64</f>
        <v>197869.44999999998</v>
      </c>
      <c r="AS64" s="36">
        <v>268503.82</v>
      </c>
      <c r="AT64" s="22">
        <f>IF(AR64&lt;=0," ",IF(AQ64&lt;=0," ",IF(AR64/AQ64*100&gt;200,"СВ.200",AR64/AQ64)))</f>
        <v>0.43970988888888884</v>
      </c>
      <c r="AU64" s="22">
        <f>IF(AS64=0," ",IF(AR64/AS64*100&gt;200,"св.200",AR64/AS64))</f>
        <v>0.73693346336748566</v>
      </c>
      <c r="AV64" s="21">
        <v>200000</v>
      </c>
      <c r="AW64" s="21">
        <v>157194.04999999999</v>
      </c>
      <c r="AX64" s="63">
        <v>29778.45</v>
      </c>
      <c r="AY64" s="22">
        <f t="shared" si="474"/>
        <v>0.78597024999999998</v>
      </c>
      <c r="AZ64" s="22" t="str">
        <f t="shared" si="165"/>
        <v>св.200</v>
      </c>
      <c r="BA64" s="21"/>
      <c r="BB64" s="21"/>
      <c r="BC64" s="63"/>
      <c r="BD64" s="22" t="str">
        <f t="shared" ref="BD64" si="768">IF(BB64&lt;=0," ",IF(BA64&lt;=0," ",IF(BB64/BA64*100&gt;200,"СВ.200",BB64/BA64)))</f>
        <v xml:space="preserve"> </v>
      </c>
      <c r="BE64" s="22" t="str">
        <f t="shared" ref="BE64" si="769">IF(BC64=0," ",IF(BB64/BC64*100&gt;200,"св.200",BB64/BC64))</f>
        <v xml:space="preserve"> </v>
      </c>
      <c r="BF64" s="21"/>
      <c r="BG64" s="21"/>
      <c r="BH64" s="63"/>
      <c r="BI64" s="22" t="str">
        <f t="shared" si="479"/>
        <v xml:space="preserve"> </v>
      </c>
      <c r="BJ64" s="22" t="str">
        <f t="shared" si="169"/>
        <v xml:space="preserve"> </v>
      </c>
      <c r="BK64" s="21"/>
      <c r="BL64" s="21"/>
      <c r="BM64" s="63"/>
      <c r="BN64" s="22"/>
      <c r="BO64" s="22" t="str">
        <f t="shared" si="170"/>
        <v xml:space="preserve"> </v>
      </c>
      <c r="BP64" s="21"/>
      <c r="BQ64" s="21"/>
      <c r="BR64" s="63"/>
      <c r="BS64" s="22" t="str">
        <f t="shared" si="475"/>
        <v xml:space="preserve"> </v>
      </c>
      <c r="BT64" s="22" t="str">
        <f t="shared" si="252"/>
        <v xml:space="preserve"> </v>
      </c>
      <c r="BU64" s="21"/>
      <c r="BV64" s="21"/>
      <c r="BW64" s="63"/>
      <c r="BX64" s="22" t="str">
        <f t="shared" ref="BX64:BX67" si="770">IF(BV64&lt;=0," ",IF(BU64&lt;=0," ",IF(BV64/BU64*100&gt;200,"СВ.200",BV64/BU64)))</f>
        <v xml:space="preserve"> </v>
      </c>
      <c r="BY64" s="22" t="str">
        <f t="shared" ref="BY64:BY67" si="771">IF(BW64=0," ",IF(BV64/BW64*100&gt;200,"св.200",BV64/BW64))</f>
        <v xml:space="preserve"> </v>
      </c>
      <c r="BZ64" s="21"/>
      <c r="CA64" s="21"/>
      <c r="CB64" s="63"/>
      <c r="CC64" s="22" t="str">
        <f t="shared" si="625"/>
        <v xml:space="preserve"> </v>
      </c>
      <c r="CD64" s="22" t="str">
        <f t="shared" si="172"/>
        <v xml:space="preserve"> </v>
      </c>
      <c r="CE64" s="21">
        <f t="shared" ref="CE64" si="772">CJ64+CO64</f>
        <v>250000</v>
      </c>
      <c r="CF64" s="21">
        <f t="shared" ref="CF64" si="773">CK64+CP64</f>
        <v>40675.4</v>
      </c>
      <c r="CG64" s="21">
        <v>238725.37</v>
      </c>
      <c r="CH64" s="22">
        <f t="shared" si="173"/>
        <v>0.1627016</v>
      </c>
      <c r="CI64" s="22">
        <f t="shared" si="191"/>
        <v>0.17038574492522518</v>
      </c>
      <c r="CJ64" s="21">
        <v>250000</v>
      </c>
      <c r="CK64" s="21">
        <v>40675.4</v>
      </c>
      <c r="CL64" s="63">
        <v>238725.37</v>
      </c>
      <c r="CM64" s="22">
        <f t="shared" si="174"/>
        <v>0.1627016</v>
      </c>
      <c r="CN64" s="22">
        <f t="shared" si="175"/>
        <v>0.17038574492522518</v>
      </c>
      <c r="CO64" s="21"/>
      <c r="CP64" s="21"/>
      <c r="CQ64" s="63"/>
      <c r="CR64" s="22" t="str">
        <f>IF(CP64&lt;=0," ",IF(CO64&lt;=0," ",IF(CP64/CO64*100&gt;200,"СВ.200",CP64/CO64)))</f>
        <v xml:space="preserve"> </v>
      </c>
      <c r="CS64" s="22" t="str">
        <f>IF(CQ64=0," ",IF(CP64/CQ64*100&gt;200,"св.200",CP64/CQ64))</f>
        <v xml:space="preserve"> </v>
      </c>
      <c r="CT64" s="21"/>
      <c r="CU64" s="21"/>
      <c r="CV64" s="63"/>
      <c r="CW64" s="22" t="str">
        <f t="shared" si="178"/>
        <v xml:space="preserve"> </v>
      </c>
      <c r="CX64" s="22" t="str">
        <f t="shared" si="179"/>
        <v xml:space="preserve"> </v>
      </c>
      <c r="CY64" s="21"/>
      <c r="CZ64" s="21"/>
      <c r="DA64" s="63"/>
      <c r="DB64" s="22" t="str">
        <f t="shared" si="476"/>
        <v xml:space="preserve"> </v>
      </c>
      <c r="DC64" s="22" t="str">
        <f t="shared" si="180"/>
        <v xml:space="preserve"> </v>
      </c>
      <c r="DD64" s="21"/>
      <c r="DE64" s="21"/>
      <c r="DF64" s="63"/>
      <c r="DG64" s="22" t="str">
        <f t="shared" si="477"/>
        <v xml:space="preserve"> </v>
      </c>
      <c r="DH64" s="22" t="str">
        <f t="shared" si="181"/>
        <v xml:space="preserve"> </v>
      </c>
      <c r="DI64" s="21"/>
      <c r="DJ64" s="63"/>
      <c r="DK64" s="22" t="str">
        <f t="shared" si="182"/>
        <v xml:space="preserve"> </v>
      </c>
      <c r="DL64" s="21"/>
      <c r="DM64" s="21"/>
      <c r="DN64" s="63"/>
      <c r="DO64" s="22" t="str">
        <f t="shared" si="478"/>
        <v xml:space="preserve"> </v>
      </c>
      <c r="DP64" s="51" t="str">
        <f t="shared" si="183"/>
        <v xml:space="preserve"> </v>
      </c>
      <c r="DQ64" s="21"/>
      <c r="DR64" s="21"/>
      <c r="DS64" s="63">
        <v>0</v>
      </c>
      <c r="DT64" s="22" t="str">
        <f t="shared" si="158"/>
        <v xml:space="preserve"> </v>
      </c>
      <c r="DU64" s="22" t="str">
        <f t="shared" si="764"/>
        <v xml:space="preserve"> </v>
      </c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  <c r="EN64" s="57"/>
    </row>
    <row r="65" spans="1:144" s="14" customFormat="1" ht="17.25" customHeight="1" outlineLevel="1" x14ac:dyDescent="0.25">
      <c r="A65" s="13">
        <v>51</v>
      </c>
      <c r="B65" s="8" t="s">
        <v>51</v>
      </c>
      <c r="C65" s="42">
        <f>H65+AQ65</f>
        <v>8376716.1399999997</v>
      </c>
      <c r="D65" s="21">
        <f>I65+AR65</f>
        <v>3165660.3299999996</v>
      </c>
      <c r="E65" s="21">
        <v>2018065.47</v>
      </c>
      <c r="F65" s="22">
        <f>IF(D65&lt;=0," ",IF(D65/C65*100&gt;200,"СВ.200",D65/C65))</f>
        <v>0.37791185437017799</v>
      </c>
      <c r="G65" s="22">
        <f t="shared" si="466"/>
        <v>1.5686608670827709</v>
      </c>
      <c r="H65" s="21">
        <f t="shared" ref="H65:H68" si="774">M65+R65+W65+AB65+AG65+AL65</f>
        <v>7774947</v>
      </c>
      <c r="I65" s="21">
        <f>N65+S65+X65+AC65+AH65+AM65</f>
        <v>2669310.6399999997</v>
      </c>
      <c r="J65" s="19">
        <v>1938945.47</v>
      </c>
      <c r="K65" s="22">
        <f>IF(I65&lt;=0," ",IF(I65/H65*100&gt;200,"СВ.200",I65/H65))</f>
        <v>0.34332203679330542</v>
      </c>
      <c r="L65" s="22">
        <f>IF(J65=0," ",IF(I65/J65*100&gt;200,"св.200",I65/J65))</f>
        <v>1.376681645410069</v>
      </c>
      <c r="M65" s="21">
        <v>1751461</v>
      </c>
      <c r="N65" s="21">
        <v>904590.61</v>
      </c>
      <c r="O65" s="63">
        <v>1420820.61</v>
      </c>
      <c r="P65" s="22">
        <f t="shared" ref="P65:P67" si="775">IF(N65&lt;=0," ",IF(M65&lt;=0," ",IF(N65/M65*100&gt;200,"СВ.200",N65/M65)))</f>
        <v>0.5164777348739138</v>
      </c>
      <c r="Q65" s="22">
        <f t="shared" ref="Q65:Q67" si="776">IF(O65=0," ",IF(N65/O65*100&gt;200,"св.200",N65/O65))</f>
        <v>0.63666771415991774</v>
      </c>
      <c r="R65" s="21"/>
      <c r="S65" s="21"/>
      <c r="T65" s="63"/>
      <c r="U65" s="22" t="str">
        <f t="shared" ref="U65:U68" si="777">IF(S65&lt;=0," ",IF(R65&lt;=0," ",IF(S65/R65*100&gt;200,"СВ.200",S65/R65)))</f>
        <v xml:space="preserve"> </v>
      </c>
      <c r="V65" s="22" t="str">
        <f t="shared" ref="V65:V68" si="778">IF(S65=0," ",IF(S65/T65*100&gt;200,"св.200",S65/T65))</f>
        <v xml:space="preserve"> </v>
      </c>
      <c r="W65" s="21">
        <v>5000</v>
      </c>
      <c r="X65" s="21">
        <v>974.7</v>
      </c>
      <c r="Y65" s="63">
        <v>837.9</v>
      </c>
      <c r="Z65" s="22">
        <f t="shared" si="469"/>
        <v>0.19494</v>
      </c>
      <c r="AA65" s="22">
        <f t="shared" si="161"/>
        <v>1.1632653061224492</v>
      </c>
      <c r="AB65" s="21">
        <v>681833</v>
      </c>
      <c r="AC65" s="21">
        <v>339883.07</v>
      </c>
      <c r="AD65" s="63">
        <v>24386.31</v>
      </c>
      <c r="AE65" s="22">
        <f t="shared" ref="AE65:AE68" si="779">IF(AC65&lt;=0," ",IF(AB65&lt;=0," ",IF(AC65/AB65*100&gt;200,"СВ.200",AC65/AB65)))</f>
        <v>0.49848433560710614</v>
      </c>
      <c r="AF65" s="22" t="str">
        <f t="shared" ref="AF65:AF68" si="780">IF(AD65=0," ",IF(AC65/AD65*100&gt;200,"св.200",AC65/AD65))</f>
        <v>св.200</v>
      </c>
      <c r="AG65" s="21">
        <v>5336653</v>
      </c>
      <c r="AH65" s="21">
        <v>1423862.26</v>
      </c>
      <c r="AI65" s="63">
        <v>492900.65</v>
      </c>
      <c r="AJ65" s="22">
        <f t="shared" ref="AJ65:AJ67" si="781">IF(AH65&lt;=0," ",IF(AG65&lt;=0," ",IF(AH65/AG65*100&gt;200,"СВ.200",AH65/AG65)))</f>
        <v>0.26680810238177377</v>
      </c>
      <c r="AK65" s="22" t="str">
        <f t="shared" ref="AK65:AK67" si="782">IF(AI65=0," ",IF(AH65/AI65*100&gt;200,"св.200",AH65/AI65))</f>
        <v>св.200</v>
      </c>
      <c r="AL65" s="21"/>
      <c r="AM65" s="21"/>
      <c r="AN65" s="63"/>
      <c r="AO65" s="22" t="str">
        <f t="shared" ref="AO65:AO68" si="783">IF(AM65&lt;=0," ",IF(AL65&lt;=0," ",IF(AM65/AL65*100&gt;200,"СВ.200",AM65/AL65)))</f>
        <v xml:space="preserve"> </v>
      </c>
      <c r="AP65" s="22" t="str">
        <f t="shared" ref="AP65:AP68" si="784">IF(AN65=0," ",IF(AM65/AN65*100&gt;200,"св.200",AM65/AN65))</f>
        <v xml:space="preserve"> </v>
      </c>
      <c r="AQ65" s="21">
        <f>AV65+BA65+BF65+BK65+BP65+BU65+BZ65+CE65+CT65+CY65+DD65+DL65+DQ65+1000</f>
        <v>601769.14</v>
      </c>
      <c r="AR65" s="21">
        <f>AW65+BB65+BG65+BL65+BQ65+BV65+CA65+CF65+++++CU65+CZ65+DE65+DI65+DM65+DR65</f>
        <v>496349.69000000006</v>
      </c>
      <c r="AS65" s="36">
        <v>79120</v>
      </c>
      <c r="AT65" s="22">
        <f>IF(AR65&lt;=0," ",IF(AQ65&lt;=0," ",IF(AR65/AQ65*100&gt;200,"СВ.200",AR65/AQ65)))</f>
        <v>0.82481745408214191</v>
      </c>
      <c r="AU65" s="22" t="str">
        <f>IF(AS65=0," ",IF(AR65/AS65*100&gt;200,"св.200",AR65/AS65))</f>
        <v>св.200</v>
      </c>
      <c r="AV65" s="21"/>
      <c r="AW65" s="21"/>
      <c r="AX65" s="63"/>
      <c r="AY65" s="22" t="str">
        <f t="shared" ref="AY65:AY68" si="785">IF(AW65&lt;=0," ",IF(AV65&lt;=0," ",IF(AW65/AV65*100&gt;200,"СВ.200",AW65/AV65)))</f>
        <v xml:space="preserve"> </v>
      </c>
      <c r="AZ65" s="22" t="str">
        <f t="shared" ref="AZ65:AZ68" si="786">IF(AX65=0," ",IF(AW65/AX65*100&gt;200,"св.200",AW65/AX65))</f>
        <v xml:space="preserve"> </v>
      </c>
      <c r="BA65" s="21">
        <v>176769.14</v>
      </c>
      <c r="BB65" s="21">
        <v>73101.03</v>
      </c>
      <c r="BC65" s="63"/>
      <c r="BD65" s="22">
        <f t="shared" ref="BD65:BD68" si="787">IF(BB65&lt;=0," ",IF(BA65&lt;=0," ",IF(BB65/BA65*100&gt;200,"СВ.200",BB65/BA65)))</f>
        <v>0.41353954655207348</v>
      </c>
      <c r="BE65" s="22" t="str">
        <f t="shared" ref="BE65:BE68" si="788">IF(BC65=0," ",IF(BB65/BC65*100&gt;200,"св.200",BB65/BC65))</f>
        <v xml:space="preserve"> </v>
      </c>
      <c r="BF65" s="21">
        <v>1000</v>
      </c>
      <c r="BG65" s="21"/>
      <c r="BH65" s="63"/>
      <c r="BI65" s="22" t="str">
        <f t="shared" si="479"/>
        <v xml:space="preserve"> </v>
      </c>
      <c r="BJ65" s="22" t="str">
        <f t="shared" si="169"/>
        <v xml:space="preserve"> </v>
      </c>
      <c r="BK65" s="21"/>
      <c r="BL65" s="21"/>
      <c r="BM65" s="63"/>
      <c r="BN65" s="22"/>
      <c r="BO65" s="22" t="str">
        <f t="shared" ref="BO65:BO68" si="789">IF(BM65=0," ",IF(BL65/BM65*100&gt;200,"св.200",BL65/BM65))</f>
        <v xml:space="preserve"> </v>
      </c>
      <c r="BP65" s="21"/>
      <c r="BQ65" s="21"/>
      <c r="BR65" s="63"/>
      <c r="BS65" s="22" t="str">
        <f t="shared" si="475"/>
        <v xml:space="preserve"> </v>
      </c>
      <c r="BT65" s="22" t="str">
        <f t="shared" ref="BT65:BT68" si="790">IF(BR65=0," ",IF(BQ65/BR65*100&gt;200,"св.200",BQ65/BR65))</f>
        <v xml:space="preserve"> </v>
      </c>
      <c r="BU65" s="21">
        <v>1000</v>
      </c>
      <c r="BV65" s="21"/>
      <c r="BW65" s="63"/>
      <c r="BX65" s="22" t="str">
        <f t="shared" si="770"/>
        <v xml:space="preserve"> </v>
      </c>
      <c r="BY65" s="22" t="str">
        <f t="shared" si="771"/>
        <v xml:space="preserve"> </v>
      </c>
      <c r="BZ65" s="21">
        <v>1000</v>
      </c>
      <c r="CA65" s="21"/>
      <c r="CB65" s="63">
        <v>79120</v>
      </c>
      <c r="CC65" s="22" t="str">
        <f t="shared" ref="CC65:CC68" si="791">IF(CA65&lt;=0," ",IF(BZ65&lt;=0," ",IF(CA65/BZ65*100&gt;200,"СВ.200",CA65/BZ65)))</f>
        <v xml:space="preserve"> </v>
      </c>
      <c r="CD65" s="22">
        <f t="shared" ref="CD65:CD68" si="792">IF(CB65=0," ",IF(CA65/CB65*100&gt;200,"св.200",CA65/CB65))</f>
        <v>0</v>
      </c>
      <c r="CE65" s="21">
        <f t="shared" ref="CE65:CE68" si="793">CJ65+CO65</f>
        <v>321000</v>
      </c>
      <c r="CF65" s="21">
        <f t="shared" ref="CF65:CF68" si="794">CK65+CP65</f>
        <v>256800</v>
      </c>
      <c r="CG65" s="21">
        <v>0</v>
      </c>
      <c r="CH65" s="22">
        <f t="shared" ref="CH65:CH68" si="795">IF(CF65&lt;=0," ",IF(CE65&lt;=0," ",IF(CF65/CE65*100&gt;200,"СВ.200",CF65/CE65)))</f>
        <v>0.8</v>
      </c>
      <c r="CI65" s="22" t="str">
        <f t="shared" ref="CI65:CI68" si="796">IF(CG65=0," ",IF(CF65/CG65*100&gt;200,"св.200",CF65/CG65))</f>
        <v xml:space="preserve"> </v>
      </c>
      <c r="CJ65" s="21"/>
      <c r="CK65" s="21"/>
      <c r="CL65" s="63"/>
      <c r="CM65" s="22" t="str">
        <f t="shared" ref="CM65:CM68" si="797">IF(CK65&lt;=0," ",IF(CJ65&lt;=0," ",IF(CK65/CJ65*100&gt;200,"СВ.200",CK65/CJ65)))</f>
        <v xml:space="preserve"> </v>
      </c>
      <c r="CN65" s="22" t="str">
        <f t="shared" ref="CN65:CN68" si="798">IF(CL65=0," ",IF(CK65/CL65*100&gt;200,"св.200",CK65/CL65))</f>
        <v xml:space="preserve"> </v>
      </c>
      <c r="CO65" s="21">
        <v>321000</v>
      </c>
      <c r="CP65" s="21">
        <v>256800</v>
      </c>
      <c r="CQ65" s="63"/>
      <c r="CR65" s="22">
        <f t="shared" ref="CR65:CR68" si="799">IF(CP65&lt;=0," ",IF(CO65&lt;=0," ",IF(CP65/CO65*100&gt;200,"СВ.200",CP65/CO65)))</f>
        <v>0.8</v>
      </c>
      <c r="CS65" s="22" t="str">
        <f t="shared" ref="CS65:CS68" si="800">IF(CQ65=0," ",IF(CP65/CQ65*100&gt;200,"св.200",CP65/CQ65))</f>
        <v xml:space="preserve"> </v>
      </c>
      <c r="CT65" s="21"/>
      <c r="CU65" s="21"/>
      <c r="CV65" s="63"/>
      <c r="CW65" s="22" t="str">
        <f t="shared" si="178"/>
        <v xml:space="preserve"> </v>
      </c>
      <c r="CX65" s="22" t="str">
        <f t="shared" si="179"/>
        <v xml:space="preserve"> </v>
      </c>
      <c r="CY65" s="21"/>
      <c r="CZ65" s="21"/>
      <c r="DA65" s="63"/>
      <c r="DB65" s="22" t="str">
        <f t="shared" ref="DB65:DB68" si="801">IF(CZ65&lt;=0," ",IF(CY65&lt;=0," ",IF(CZ65/CY65*100&gt;200,"СВ.200",CZ65/CY65)))</f>
        <v xml:space="preserve"> </v>
      </c>
      <c r="DC65" s="22" t="str">
        <f t="shared" ref="DC65:DC68" si="802">IF(DA65=0," ",IF(CZ65/DA65*100&gt;200,"св.200",CZ65/DA65))</f>
        <v xml:space="preserve"> </v>
      </c>
      <c r="DD65" s="21"/>
      <c r="DE65" s="21">
        <v>15493.18</v>
      </c>
      <c r="DF65" s="63"/>
      <c r="DG65" s="22" t="str">
        <f t="shared" ref="DG65:DG68" si="803">IF(DE65&lt;=0," ",IF(DD65&lt;=0," ",IF(DE65/DD65*100&gt;200,"СВ.200",DE65/DD65)))</f>
        <v xml:space="preserve"> </v>
      </c>
      <c r="DH65" s="22" t="str">
        <f t="shared" ref="DH65:DH68" si="804">IF(DF65=0," ",IF(DE65/DF65*100&gt;200,"св.200",DE65/DF65))</f>
        <v xml:space="preserve"> </v>
      </c>
      <c r="DI65" s="21"/>
      <c r="DJ65" s="63"/>
      <c r="DK65" s="22" t="str">
        <f t="shared" si="182"/>
        <v xml:space="preserve"> </v>
      </c>
      <c r="DL65" s="21">
        <v>100000</v>
      </c>
      <c r="DM65" s="21">
        <v>150955.48000000001</v>
      </c>
      <c r="DN65" s="63"/>
      <c r="DO65" s="22">
        <f t="shared" ref="DO65:DO68" si="805">IF(DM65&lt;=0," ",IF(DL65&lt;=0," ",IF(DM65/DL65*100&gt;200,"СВ.200",DM65/DL65)))</f>
        <v>1.5095548000000001</v>
      </c>
      <c r="DP65" s="51" t="str">
        <f t="shared" ref="DP65:DP68" si="806">IF(DN65=0," ",IF(DM65/DN65*100&gt;200,"св.200",DM65/DN65))</f>
        <v xml:space="preserve"> </v>
      </c>
      <c r="DQ65" s="21"/>
      <c r="DR65" s="21"/>
      <c r="DS65" s="63"/>
      <c r="DT65" s="22" t="str">
        <f t="shared" si="158"/>
        <v xml:space="preserve"> </v>
      </c>
      <c r="DU65" s="22" t="str">
        <f t="shared" si="764"/>
        <v xml:space="preserve"> </v>
      </c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  <c r="EN65" s="57"/>
    </row>
    <row r="66" spans="1:144" s="14" customFormat="1" ht="16.5" customHeight="1" outlineLevel="1" x14ac:dyDescent="0.25">
      <c r="A66" s="13">
        <v>52</v>
      </c>
      <c r="B66" s="8" t="s">
        <v>48</v>
      </c>
      <c r="C66" s="21">
        <f>H66+AQ66</f>
        <v>1427727.72</v>
      </c>
      <c r="D66" s="21">
        <f>I66+AR66</f>
        <v>791695.16999999993</v>
      </c>
      <c r="E66" s="21">
        <v>283981.87</v>
      </c>
      <c r="F66" s="22">
        <f>IF(D66&lt;=0," ",IF(D66/C66*100&gt;200,"СВ.200",D66/C66))</f>
        <v>0.55451411281697316</v>
      </c>
      <c r="G66" s="22" t="str">
        <f t="shared" si="466"/>
        <v>св.200</v>
      </c>
      <c r="H66" s="21">
        <f t="shared" si="774"/>
        <v>1061400</v>
      </c>
      <c r="I66" s="21">
        <f>N66+S66+X66+AC66+AH66+AM66</f>
        <v>522435.56999999995</v>
      </c>
      <c r="J66" s="19">
        <v>117642.11</v>
      </c>
      <c r="K66" s="22">
        <f>IF(I66&lt;=0," ",IF(I66/H66*100&gt;200,"СВ.200",I66/H66))</f>
        <v>0.49221365178066701</v>
      </c>
      <c r="L66" s="22" t="str">
        <f>IF(J66=0," ",IF(I66/J66*100&gt;200,"св.200",I66/J66))</f>
        <v>св.200</v>
      </c>
      <c r="M66" s="21">
        <v>311400</v>
      </c>
      <c r="N66" s="21">
        <v>174006.14</v>
      </c>
      <c r="O66" s="63">
        <v>110324.53</v>
      </c>
      <c r="P66" s="22">
        <f t="shared" si="775"/>
        <v>0.55878657675016064</v>
      </c>
      <c r="Q66" s="22">
        <f t="shared" si="776"/>
        <v>1.5772207685815658</v>
      </c>
      <c r="R66" s="21"/>
      <c r="S66" s="21"/>
      <c r="T66" s="63"/>
      <c r="U66" s="22" t="str">
        <f t="shared" si="777"/>
        <v xml:space="preserve"> </v>
      </c>
      <c r="V66" s="22" t="str">
        <f t="shared" si="778"/>
        <v xml:space="preserve"> </v>
      </c>
      <c r="W66" s="21"/>
      <c r="X66" s="21"/>
      <c r="Y66" s="63"/>
      <c r="Z66" s="22" t="str">
        <f t="shared" si="469"/>
        <v xml:space="preserve"> </v>
      </c>
      <c r="AA66" s="22" t="str">
        <f t="shared" si="161"/>
        <v xml:space="preserve"> </v>
      </c>
      <c r="AB66" s="21">
        <v>120000</v>
      </c>
      <c r="AC66" s="21">
        <v>165840.57999999999</v>
      </c>
      <c r="AD66" s="63">
        <v>-69584.649999999994</v>
      </c>
      <c r="AE66" s="22">
        <f t="shared" si="779"/>
        <v>1.3820048333333332</v>
      </c>
      <c r="AF66" s="22">
        <f t="shared" si="780"/>
        <v>-2.3832925796134634</v>
      </c>
      <c r="AG66" s="21">
        <v>630000</v>
      </c>
      <c r="AH66" s="21">
        <v>182588.85</v>
      </c>
      <c r="AI66" s="63">
        <v>76902.23</v>
      </c>
      <c r="AJ66" s="22">
        <f t="shared" si="781"/>
        <v>0.28982357142857146</v>
      </c>
      <c r="AK66" s="22" t="str">
        <f t="shared" si="782"/>
        <v>св.200</v>
      </c>
      <c r="AL66" s="21"/>
      <c r="AM66" s="21"/>
      <c r="AN66" s="63"/>
      <c r="AO66" s="22" t="str">
        <f t="shared" si="783"/>
        <v xml:space="preserve"> </v>
      </c>
      <c r="AP66" s="22" t="str">
        <f t="shared" si="784"/>
        <v xml:space="preserve"> </v>
      </c>
      <c r="AQ66" s="21">
        <f>AV66+BA66+BF66+BK66+BP66+BU66+BZ66+CE66+CT66+CY66+DD66+DL66+DQ66+181625</f>
        <v>366327.72</v>
      </c>
      <c r="AR66" s="21">
        <f>AW66+BB66+BG66+BL66+BQ66+BV66+CA66+CF66+++++CU66+CZ66+DE66+DI66+DM66+DR66+181625</f>
        <v>269259.59999999998</v>
      </c>
      <c r="AS66" s="36">
        <v>166339.76</v>
      </c>
      <c r="AT66" s="22">
        <f>IF(AR66&lt;=0," ",IF(AQ66&lt;=0," ",IF(AR66/AQ66*100&gt;200,"СВ.200",AR66/AQ66)))</f>
        <v>0.73502381965525299</v>
      </c>
      <c r="AU66" s="22">
        <f>IF(AS66=0," ",IF(AR66/AS66*100&gt;200,"св.200",AR66/AS66))</f>
        <v>1.618732646963059</v>
      </c>
      <c r="AV66" s="21"/>
      <c r="AW66" s="21"/>
      <c r="AX66" s="63"/>
      <c r="AY66" s="22" t="str">
        <f t="shared" si="785"/>
        <v xml:space="preserve"> </v>
      </c>
      <c r="AZ66" s="22" t="str">
        <f t="shared" si="786"/>
        <v xml:space="preserve"> </v>
      </c>
      <c r="BA66" s="21"/>
      <c r="BB66" s="21"/>
      <c r="BC66" s="63"/>
      <c r="BD66" s="22" t="str">
        <f t="shared" si="787"/>
        <v xml:space="preserve"> </v>
      </c>
      <c r="BE66" s="22" t="str">
        <f t="shared" si="788"/>
        <v xml:space="preserve"> </v>
      </c>
      <c r="BF66" s="21">
        <v>184702.72</v>
      </c>
      <c r="BG66" s="21">
        <v>87634.6</v>
      </c>
      <c r="BH66" s="63">
        <v>148704.62</v>
      </c>
      <c r="BI66" s="22">
        <f t="shared" ref="BI66:BI68" si="807">IF(BG66&lt;=0," ",IF(BF66&lt;=0," ",IF(BG66/BF66*100&gt;200,"СВ.200",BG66/BF66)))</f>
        <v>0.47446296405380495</v>
      </c>
      <c r="BJ66" s="22">
        <f t="shared" ref="BJ66:BJ68" si="808">IF(BH66=0," ",IF(BG66/BH66*100&gt;200,"св.200",BG66/BH66))</f>
        <v>0.58931995522398706</v>
      </c>
      <c r="BK66" s="21"/>
      <c r="BL66" s="21"/>
      <c r="BM66" s="63"/>
      <c r="BN66" s="22"/>
      <c r="BO66" s="22" t="str">
        <f t="shared" si="789"/>
        <v xml:space="preserve"> </v>
      </c>
      <c r="BP66" s="21"/>
      <c r="BQ66" s="21"/>
      <c r="BR66" s="63"/>
      <c r="BS66" s="22" t="str">
        <f t="shared" si="475"/>
        <v xml:space="preserve"> </v>
      </c>
      <c r="BT66" s="22" t="str">
        <f t="shared" si="790"/>
        <v xml:space="preserve"> </v>
      </c>
      <c r="BU66" s="21"/>
      <c r="BV66" s="21"/>
      <c r="BW66" s="63">
        <v>16630.14</v>
      </c>
      <c r="BX66" s="22" t="str">
        <f t="shared" si="770"/>
        <v xml:space="preserve"> </v>
      </c>
      <c r="BY66" s="22">
        <f t="shared" si="771"/>
        <v>0</v>
      </c>
      <c r="BZ66" s="21"/>
      <c r="CA66" s="21"/>
      <c r="CB66" s="63"/>
      <c r="CC66" s="22" t="str">
        <f t="shared" si="791"/>
        <v xml:space="preserve"> </v>
      </c>
      <c r="CD66" s="22" t="str">
        <f t="shared" si="792"/>
        <v xml:space="preserve"> </v>
      </c>
      <c r="CE66" s="21">
        <f t="shared" si="793"/>
        <v>0</v>
      </c>
      <c r="CF66" s="21">
        <f t="shared" si="794"/>
        <v>0</v>
      </c>
      <c r="CG66" s="21">
        <v>0</v>
      </c>
      <c r="CH66" s="28" t="str">
        <f t="shared" si="795"/>
        <v xml:space="preserve"> </v>
      </c>
      <c r="CI66" s="22" t="str">
        <f t="shared" si="796"/>
        <v xml:space="preserve"> </v>
      </c>
      <c r="CJ66" s="21"/>
      <c r="CK66" s="21"/>
      <c r="CL66" s="63"/>
      <c r="CM66" s="22" t="str">
        <f t="shared" si="797"/>
        <v xml:space="preserve"> </v>
      </c>
      <c r="CN66" s="22" t="str">
        <f t="shared" si="798"/>
        <v xml:space="preserve"> </v>
      </c>
      <c r="CO66" s="21"/>
      <c r="CP66" s="21"/>
      <c r="CQ66" s="63"/>
      <c r="CR66" s="22" t="str">
        <f t="shared" si="799"/>
        <v xml:space="preserve"> </v>
      </c>
      <c r="CS66" s="22" t="str">
        <f t="shared" si="800"/>
        <v xml:space="preserve"> </v>
      </c>
      <c r="CT66" s="21"/>
      <c r="CU66" s="21"/>
      <c r="CV66" s="63"/>
      <c r="CW66" s="22" t="str">
        <f t="shared" si="178"/>
        <v xml:space="preserve"> </v>
      </c>
      <c r="CX66" s="22" t="str">
        <f t="shared" si="179"/>
        <v xml:space="preserve"> </v>
      </c>
      <c r="CY66" s="21"/>
      <c r="CZ66" s="21"/>
      <c r="DA66" s="63"/>
      <c r="DB66" s="22" t="str">
        <f t="shared" si="801"/>
        <v xml:space="preserve"> </v>
      </c>
      <c r="DC66" s="22" t="str">
        <f t="shared" si="802"/>
        <v xml:space="preserve"> </v>
      </c>
      <c r="DD66" s="21"/>
      <c r="DE66" s="21"/>
      <c r="DF66" s="63"/>
      <c r="DG66" s="22" t="str">
        <f t="shared" si="803"/>
        <v xml:space="preserve"> </v>
      </c>
      <c r="DH66" s="22" t="str">
        <f t="shared" si="804"/>
        <v xml:space="preserve"> </v>
      </c>
      <c r="DI66" s="21"/>
      <c r="DJ66" s="63"/>
      <c r="DK66" s="22" t="str">
        <f t="shared" si="182"/>
        <v xml:space="preserve"> </v>
      </c>
      <c r="DL66" s="21"/>
      <c r="DM66" s="21"/>
      <c r="DN66" s="63"/>
      <c r="DO66" s="22" t="str">
        <f t="shared" si="805"/>
        <v xml:space="preserve"> </v>
      </c>
      <c r="DP66" s="51" t="str">
        <f t="shared" si="806"/>
        <v xml:space="preserve"> </v>
      </c>
      <c r="DQ66" s="21"/>
      <c r="DR66" s="21"/>
      <c r="DS66" s="63"/>
      <c r="DT66" s="22" t="str">
        <f t="shared" si="158"/>
        <v xml:space="preserve"> </v>
      </c>
      <c r="DU66" s="22" t="str">
        <f t="shared" si="764"/>
        <v xml:space="preserve"> </v>
      </c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  <c r="EN66" s="57"/>
    </row>
    <row r="67" spans="1:144" s="14" customFormat="1" ht="16.5" customHeight="1" outlineLevel="1" x14ac:dyDescent="0.25">
      <c r="A67" s="13">
        <v>53</v>
      </c>
      <c r="B67" s="8" t="s">
        <v>91</v>
      </c>
      <c r="C67" s="21">
        <f>H67+AQ67</f>
        <v>4026210.28</v>
      </c>
      <c r="D67" s="21">
        <f>I67+AR67</f>
        <v>1489571.58</v>
      </c>
      <c r="E67" s="21">
        <v>1504604.11</v>
      </c>
      <c r="F67" s="22">
        <f>IF(D67&lt;=0," ",IF(D67/C67*100&gt;200,"СВ.200",D67/C67))</f>
        <v>0.36996864952617431</v>
      </c>
      <c r="G67" s="22">
        <f t="shared" si="466"/>
        <v>0.99000897983722769</v>
      </c>
      <c r="H67" s="21">
        <f t="shared" si="774"/>
        <v>3800750</v>
      </c>
      <c r="I67" s="21">
        <f>N67+S67+X67+AC67+AH67+AM67</f>
        <v>1430301.8900000001</v>
      </c>
      <c r="J67" s="19">
        <v>1382595.2</v>
      </c>
      <c r="K67" s="22">
        <f>IF(I67&lt;=0," ",IF(I67/H67*100&gt;200,"СВ.200",I67/H67))</f>
        <v>0.37632096033677565</v>
      </c>
      <c r="L67" s="22">
        <f>IF(J67=0," ",IF(I67/J67*100&gt;200,"св.200",I67/J67))</f>
        <v>1.0345051754844803</v>
      </c>
      <c r="M67" s="21">
        <v>2287750</v>
      </c>
      <c r="N67" s="21">
        <v>1171408.78</v>
      </c>
      <c r="O67" s="63">
        <v>1128573.4099999999</v>
      </c>
      <c r="P67" s="22">
        <f t="shared" si="775"/>
        <v>0.51203530980220746</v>
      </c>
      <c r="Q67" s="22">
        <f t="shared" si="776"/>
        <v>1.0379553245012214</v>
      </c>
      <c r="R67" s="21"/>
      <c r="S67" s="21"/>
      <c r="T67" s="63"/>
      <c r="U67" s="22" t="str">
        <f t="shared" si="777"/>
        <v xml:space="preserve"> </v>
      </c>
      <c r="V67" s="22" t="str">
        <f t="shared" si="778"/>
        <v xml:space="preserve"> </v>
      </c>
      <c r="W67" s="21">
        <v>157000</v>
      </c>
      <c r="X67" s="21">
        <v>3765.6</v>
      </c>
      <c r="Y67" s="63">
        <v>44966.1</v>
      </c>
      <c r="Z67" s="22">
        <f t="shared" ref="Z67" si="809">IF(X67&lt;=0," ",IF(W67&lt;=0," ",IF(X67/W67*100&gt;200,"СВ.200",X67/W67)))</f>
        <v>2.3984713375796177E-2</v>
      </c>
      <c r="AA67" s="22">
        <f t="shared" ref="AA67" si="810">IF(Y67=0," ",IF(X67/Y67*100&gt;200,"св.200",X67/Y67))</f>
        <v>8.3743086458465371E-2</v>
      </c>
      <c r="AB67" s="21">
        <v>233000</v>
      </c>
      <c r="AC67" s="21">
        <v>11163.39</v>
      </c>
      <c r="AD67" s="63">
        <v>72491.81</v>
      </c>
      <c r="AE67" s="22">
        <f t="shared" si="779"/>
        <v>4.7911545064377677E-2</v>
      </c>
      <c r="AF67" s="22">
        <f t="shared" si="780"/>
        <v>0.15399518924965455</v>
      </c>
      <c r="AG67" s="21">
        <v>1121000</v>
      </c>
      <c r="AH67" s="21">
        <v>243964.12</v>
      </c>
      <c r="AI67" s="63">
        <v>136563.88</v>
      </c>
      <c r="AJ67" s="22">
        <f t="shared" si="781"/>
        <v>0.21763079393398752</v>
      </c>
      <c r="AK67" s="22">
        <f t="shared" si="782"/>
        <v>1.7864468994290437</v>
      </c>
      <c r="AL67" s="21">
        <v>2000</v>
      </c>
      <c r="AM67" s="21"/>
      <c r="AN67" s="63"/>
      <c r="AO67" s="22" t="str">
        <f t="shared" si="783"/>
        <v xml:space="preserve"> </v>
      </c>
      <c r="AP67" s="22" t="str">
        <f t="shared" si="784"/>
        <v xml:space="preserve"> </v>
      </c>
      <c r="AQ67" s="21">
        <f t="shared" ref="AQ67:AQ68" si="811">AV67+BA67+BF67+BK67+BP67+BU67+BZ67+CE67+CT67+CY67+DD67+DL67+DQ67</f>
        <v>225460.28</v>
      </c>
      <c r="AR67" s="21">
        <f>AW67+BB67+BG67+BL67+BQ67+BV67+CA67+CF67+++++CU67+CZ67+DE67+DI67+DM67+DR67</f>
        <v>59269.689999999995</v>
      </c>
      <c r="AS67" s="36">
        <v>122008.90999999999</v>
      </c>
      <c r="AT67" s="22">
        <f>IF(AR67&lt;=0," ",IF(AQ67&lt;=0," ",IF(AR67/AQ67*100&gt;200,"СВ.200",AR67/AQ67)))</f>
        <v>0.26288306747423534</v>
      </c>
      <c r="AU67" s="22">
        <f>IF(AS67=0," ",IF(AR67/AS67*100&gt;200,"св.200",AR67/AS67))</f>
        <v>0.48578165315959304</v>
      </c>
      <c r="AV67" s="21"/>
      <c r="AW67" s="21"/>
      <c r="AX67" s="63"/>
      <c r="AY67" s="22" t="str">
        <f t="shared" si="785"/>
        <v xml:space="preserve"> </v>
      </c>
      <c r="AZ67" s="22" t="str">
        <f t="shared" si="786"/>
        <v xml:space="preserve"> </v>
      </c>
      <c r="BA67" s="21">
        <v>108529.88</v>
      </c>
      <c r="BB67" s="21"/>
      <c r="BC67" s="63">
        <v>64045.01</v>
      </c>
      <c r="BD67" s="22" t="str">
        <f t="shared" si="787"/>
        <v xml:space="preserve"> </v>
      </c>
      <c r="BE67" s="22">
        <f t="shared" si="788"/>
        <v>0</v>
      </c>
      <c r="BF67" s="21">
        <v>116930.4</v>
      </c>
      <c r="BG67" s="21">
        <v>58465.2</v>
      </c>
      <c r="BH67" s="63">
        <v>48721</v>
      </c>
      <c r="BI67" s="22">
        <f t="shared" si="807"/>
        <v>0.5</v>
      </c>
      <c r="BJ67" s="22">
        <f t="shared" si="808"/>
        <v>1.2</v>
      </c>
      <c r="BK67" s="21"/>
      <c r="BL67" s="21"/>
      <c r="BM67" s="63"/>
      <c r="BN67" s="22"/>
      <c r="BO67" s="22" t="str">
        <f t="shared" si="789"/>
        <v xml:space="preserve"> </v>
      </c>
      <c r="BP67" s="21"/>
      <c r="BQ67" s="21"/>
      <c r="BR67" s="63"/>
      <c r="BS67" s="22" t="str">
        <f t="shared" si="475"/>
        <v xml:space="preserve"> </v>
      </c>
      <c r="BT67" s="22" t="str">
        <f t="shared" si="790"/>
        <v xml:space="preserve"> </v>
      </c>
      <c r="BU67" s="21"/>
      <c r="BV67" s="21">
        <v>804.49</v>
      </c>
      <c r="BW67" s="63">
        <v>9242.9</v>
      </c>
      <c r="BX67" s="22" t="str">
        <f t="shared" si="770"/>
        <v xml:space="preserve"> </v>
      </c>
      <c r="BY67" s="22">
        <f t="shared" si="771"/>
        <v>8.7038699975116041E-2</v>
      </c>
      <c r="BZ67" s="21"/>
      <c r="CA67" s="21"/>
      <c r="CB67" s="63"/>
      <c r="CC67" s="22" t="str">
        <f t="shared" si="791"/>
        <v xml:space="preserve"> </v>
      </c>
      <c r="CD67" s="22" t="str">
        <f t="shared" si="792"/>
        <v xml:space="preserve"> </v>
      </c>
      <c r="CE67" s="21">
        <f t="shared" si="793"/>
        <v>0</v>
      </c>
      <c r="CF67" s="21">
        <f t="shared" si="794"/>
        <v>0</v>
      </c>
      <c r="CG67" s="21">
        <v>0</v>
      </c>
      <c r="CH67" s="28" t="str">
        <f t="shared" si="795"/>
        <v xml:space="preserve"> </v>
      </c>
      <c r="CI67" s="22" t="str">
        <f t="shared" si="796"/>
        <v xml:space="preserve"> </v>
      </c>
      <c r="CJ67" s="21"/>
      <c r="CK67" s="21"/>
      <c r="CL67" s="63"/>
      <c r="CM67" s="22" t="str">
        <f t="shared" si="797"/>
        <v xml:space="preserve"> </v>
      </c>
      <c r="CN67" s="22" t="str">
        <f t="shared" si="798"/>
        <v xml:space="preserve"> </v>
      </c>
      <c r="CO67" s="21"/>
      <c r="CP67" s="21"/>
      <c r="CQ67" s="63"/>
      <c r="CR67" s="22" t="str">
        <f t="shared" si="799"/>
        <v xml:space="preserve"> </v>
      </c>
      <c r="CS67" s="22" t="str">
        <f t="shared" si="800"/>
        <v xml:space="preserve"> </v>
      </c>
      <c r="CT67" s="21"/>
      <c r="CU67" s="21"/>
      <c r="CV67" s="63"/>
      <c r="CW67" s="22" t="str">
        <f t="shared" si="178"/>
        <v xml:space="preserve"> </v>
      </c>
      <c r="CX67" s="22" t="str">
        <f t="shared" si="179"/>
        <v xml:space="preserve"> </v>
      </c>
      <c r="CY67" s="21"/>
      <c r="CZ67" s="21"/>
      <c r="DA67" s="63"/>
      <c r="DB67" s="22" t="str">
        <f t="shared" si="801"/>
        <v xml:space="preserve"> </v>
      </c>
      <c r="DC67" s="22" t="str">
        <f t="shared" si="802"/>
        <v xml:space="preserve"> </v>
      </c>
      <c r="DD67" s="21"/>
      <c r="DE67" s="21"/>
      <c r="DF67" s="63"/>
      <c r="DG67" s="22" t="str">
        <f t="shared" si="803"/>
        <v xml:space="preserve"> </v>
      </c>
      <c r="DH67" s="22" t="str">
        <f t="shared" si="804"/>
        <v xml:space="preserve"> </v>
      </c>
      <c r="DI67" s="21"/>
      <c r="DJ67" s="63"/>
      <c r="DK67" s="22" t="str">
        <f>IF(DI67=0," ",IF(DI67/DJ67*100&gt;200,"св.200",DI67/DJ67))</f>
        <v xml:space="preserve"> </v>
      </c>
      <c r="DL67" s="21"/>
      <c r="DM67" s="21"/>
      <c r="DN67" s="63"/>
      <c r="DO67" s="22" t="str">
        <f t="shared" si="805"/>
        <v xml:space="preserve"> </v>
      </c>
      <c r="DP67" s="51" t="str">
        <f>IF(DM67=0," ",IF(DM67/DN67*100&gt;200,"св.200",DM67/DN67))</f>
        <v xml:space="preserve"> </v>
      </c>
      <c r="DQ67" s="21"/>
      <c r="DR67" s="21"/>
      <c r="DS67" s="63"/>
      <c r="DT67" s="22" t="str">
        <f t="shared" si="158"/>
        <v xml:space="preserve"> </v>
      </c>
      <c r="DU67" s="22" t="str">
        <f>IF(DR67=0," ",IF(DR67/DS67*100&gt;200,"св.200",DR67/DS67))</f>
        <v xml:space="preserve"> </v>
      </c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/>
      <c r="EL67" s="57"/>
      <c r="EM67" s="57"/>
      <c r="EN67" s="57"/>
    </row>
    <row r="68" spans="1:144" s="14" customFormat="1" ht="15.75" customHeight="1" outlineLevel="1" x14ac:dyDescent="0.25">
      <c r="A68" s="13">
        <v>54</v>
      </c>
      <c r="B68" s="8" t="s">
        <v>94</v>
      </c>
      <c r="C68" s="21">
        <f>H68+AQ68</f>
        <v>4225753.41</v>
      </c>
      <c r="D68" s="21">
        <f>I68+AR68</f>
        <v>540214.99</v>
      </c>
      <c r="E68" s="21">
        <v>1071159.29</v>
      </c>
      <c r="F68" s="22">
        <f>IF(D68&lt;=0," ",IF(D68/C68*100&gt;200,"СВ.200",D68/C68))</f>
        <v>0.12783873964855891</v>
      </c>
      <c r="G68" s="22">
        <f t="shared" si="466"/>
        <v>0.50432740960497102</v>
      </c>
      <c r="H68" s="21">
        <f t="shared" si="774"/>
        <v>3707756.9</v>
      </c>
      <c r="I68" s="21">
        <f>N68+S68+X68+AC68+AH68+AM68</f>
        <v>521733.37999999995</v>
      </c>
      <c r="J68" s="19">
        <v>1042533.5499999999</v>
      </c>
      <c r="K68" s="22">
        <f>IF(I68&lt;=0," ",IF(I68/H68*100&gt;200,"СВ.200",I68/H68))</f>
        <v>0.14071402038251213</v>
      </c>
      <c r="L68" s="22">
        <f>IF(J68=0," ",IF(I68/J68*100&gt;200,"св.200",I68/J68))</f>
        <v>0.50044756833005521</v>
      </c>
      <c r="M68" s="21">
        <v>893982.2</v>
      </c>
      <c r="N68" s="21">
        <v>477864.43</v>
      </c>
      <c r="O68" s="63">
        <v>349886.11</v>
      </c>
      <c r="P68" s="22">
        <f>IF(N68&lt;=0," ",IF(M68&lt;=0," ",IF(N68/M68*100&gt;200,"СВ.200",N68/M68)))</f>
        <v>0.53453461377642641</v>
      </c>
      <c r="Q68" s="22">
        <f>IF(O68=0," ",IF(N68/O68*100&gt;200,"св.200",N68/O68))</f>
        <v>1.3657713648592682</v>
      </c>
      <c r="R68" s="21"/>
      <c r="S68" s="21"/>
      <c r="T68" s="63"/>
      <c r="U68" s="22" t="str">
        <f t="shared" si="777"/>
        <v xml:space="preserve"> </v>
      </c>
      <c r="V68" s="22" t="str">
        <f t="shared" si="778"/>
        <v xml:space="preserve"> </v>
      </c>
      <c r="W68" s="21">
        <v>2774.7</v>
      </c>
      <c r="X68" s="21">
        <v>5284.8</v>
      </c>
      <c r="Y68" s="63"/>
      <c r="Z68" s="22">
        <f t="shared" ref="Z68" si="812">IF(X68&lt;=0," ",IF(W68&lt;=0," ",IF(X68/W68*100&gt;200,"СВ.200",X68/W68)))</f>
        <v>1.9046383392799224</v>
      </c>
      <c r="AA68" s="22" t="str">
        <f t="shared" ref="AA68" si="813">IF(Y68=0," ",IF(X68/Y68*100&gt;200,"св.200",X68/Y68))</f>
        <v xml:space="preserve"> </v>
      </c>
      <c r="AB68" s="21">
        <v>710000</v>
      </c>
      <c r="AC68" s="21">
        <v>45105.599999999999</v>
      </c>
      <c r="AD68" s="63">
        <v>147751.93</v>
      </c>
      <c r="AE68" s="22">
        <f t="shared" si="779"/>
        <v>6.3529014084507035E-2</v>
      </c>
      <c r="AF68" s="22">
        <f t="shared" si="780"/>
        <v>0.30527926098833363</v>
      </c>
      <c r="AG68" s="21">
        <v>2100000</v>
      </c>
      <c r="AH68" s="21">
        <v>-6521.45</v>
      </c>
      <c r="AI68" s="63">
        <v>544895.51</v>
      </c>
      <c r="AJ68" s="22" t="str">
        <f t="shared" ref="AJ68" si="814">IF(AH68&lt;=0," ",IF(AG68&lt;=0," ",IF(AH68/AG68*100&gt;200,"СВ.200",AH68/AG68)))</f>
        <v xml:space="preserve"> </v>
      </c>
      <c r="AK68" s="22">
        <f t="shared" ref="AK68" si="815">IF(AI68=0," ",IF(AH68/AI68*100&gt;200,"св.200",AH68/AI68))</f>
        <v>-1.1968257914255891E-2</v>
      </c>
      <c r="AL68" s="21">
        <v>1000</v>
      </c>
      <c r="AM68" s="21"/>
      <c r="AN68" s="63"/>
      <c r="AO68" s="22" t="str">
        <f t="shared" si="783"/>
        <v xml:space="preserve"> </v>
      </c>
      <c r="AP68" s="22" t="str">
        <f t="shared" si="784"/>
        <v xml:space="preserve"> </v>
      </c>
      <c r="AQ68" s="21">
        <f t="shared" si="811"/>
        <v>517996.51</v>
      </c>
      <c r="AR68" s="21">
        <f>AW68+BB68+BG68+BL68+BQ68+BV68+CA68+CF68+++++CU68+CZ68+DE68+DI68+DM68+DR68</f>
        <v>18481.61</v>
      </c>
      <c r="AS68" s="36">
        <v>28625.739999999998</v>
      </c>
      <c r="AT68" s="22">
        <f>IF(AR68&lt;=0," ",IF(AQ68&lt;=0," ",IF(AR68/AQ68*100&gt;200,"СВ.200",AR68/AQ68)))</f>
        <v>3.5679024169487164E-2</v>
      </c>
      <c r="AU68" s="22">
        <f>IF(AS68=0," ",IF(AR68/AS68*100&gt;200,"св.200",AR68/AS68))</f>
        <v>0.6456290736938155</v>
      </c>
      <c r="AV68" s="21"/>
      <c r="AW68" s="21"/>
      <c r="AX68" s="63"/>
      <c r="AY68" s="22" t="str">
        <f t="shared" si="785"/>
        <v xml:space="preserve"> </v>
      </c>
      <c r="AZ68" s="22" t="str">
        <f t="shared" si="786"/>
        <v xml:space="preserve"> </v>
      </c>
      <c r="BA68" s="21">
        <v>54842.879999999997</v>
      </c>
      <c r="BB68" s="21"/>
      <c r="BC68" s="63"/>
      <c r="BD68" s="22" t="str">
        <f t="shared" si="787"/>
        <v xml:space="preserve"> </v>
      </c>
      <c r="BE68" s="22" t="str">
        <f t="shared" si="788"/>
        <v xml:space="preserve"> </v>
      </c>
      <c r="BF68" s="21">
        <v>88316.68</v>
      </c>
      <c r="BG68" s="21">
        <v>17556.95</v>
      </c>
      <c r="BH68" s="63">
        <v>21914.98</v>
      </c>
      <c r="BI68" s="22">
        <f t="shared" si="807"/>
        <v>0.19879540308806901</v>
      </c>
      <c r="BJ68" s="22">
        <f t="shared" si="808"/>
        <v>0.8011392207521979</v>
      </c>
      <c r="BK68" s="21"/>
      <c r="BL68" s="21"/>
      <c r="BM68" s="63"/>
      <c r="BN68" s="22"/>
      <c r="BO68" s="22" t="str">
        <f t="shared" si="789"/>
        <v xml:space="preserve"> </v>
      </c>
      <c r="BP68" s="21"/>
      <c r="BQ68" s="21"/>
      <c r="BR68" s="63"/>
      <c r="BS68" s="22" t="str">
        <f t="shared" si="475"/>
        <v xml:space="preserve"> </v>
      </c>
      <c r="BT68" s="22" t="str">
        <f t="shared" si="790"/>
        <v xml:space="preserve"> </v>
      </c>
      <c r="BU68" s="21">
        <v>24836.95</v>
      </c>
      <c r="BV68" s="21">
        <v>924.66</v>
      </c>
      <c r="BW68" s="63">
        <v>6710.76</v>
      </c>
      <c r="BX68" s="22">
        <f t="shared" si="515"/>
        <v>3.7229208900448722E-2</v>
      </c>
      <c r="BY68" s="22">
        <f t="shared" si="171"/>
        <v>0.13778767233517514</v>
      </c>
      <c r="BZ68" s="21"/>
      <c r="CA68" s="21"/>
      <c r="CB68" s="63"/>
      <c r="CC68" s="22" t="str">
        <f t="shared" si="791"/>
        <v xml:space="preserve"> </v>
      </c>
      <c r="CD68" s="22" t="str">
        <f t="shared" si="792"/>
        <v xml:space="preserve"> </v>
      </c>
      <c r="CE68" s="21">
        <f t="shared" si="793"/>
        <v>350000</v>
      </c>
      <c r="CF68" s="21">
        <f t="shared" si="794"/>
        <v>0</v>
      </c>
      <c r="CG68" s="21">
        <v>0</v>
      </c>
      <c r="CH68" s="28" t="str">
        <f t="shared" si="795"/>
        <v xml:space="preserve"> </v>
      </c>
      <c r="CI68" s="22" t="str">
        <f t="shared" si="796"/>
        <v xml:space="preserve"> </v>
      </c>
      <c r="CJ68" s="21"/>
      <c r="CK68" s="21"/>
      <c r="CL68" s="63"/>
      <c r="CM68" s="22" t="str">
        <f t="shared" si="797"/>
        <v xml:space="preserve"> </v>
      </c>
      <c r="CN68" s="22" t="str">
        <f t="shared" si="798"/>
        <v xml:space="preserve"> </v>
      </c>
      <c r="CO68" s="21">
        <v>350000</v>
      </c>
      <c r="CP68" s="21"/>
      <c r="CQ68" s="63"/>
      <c r="CR68" s="22" t="str">
        <f t="shared" si="799"/>
        <v xml:space="preserve"> </v>
      </c>
      <c r="CS68" s="22" t="str">
        <f t="shared" si="800"/>
        <v xml:space="preserve"> </v>
      </c>
      <c r="CT68" s="21"/>
      <c r="CU68" s="21"/>
      <c r="CV68" s="63"/>
      <c r="CW68" s="22" t="str">
        <f t="shared" si="178"/>
        <v xml:space="preserve"> </v>
      </c>
      <c r="CX68" s="22" t="str">
        <f t="shared" si="179"/>
        <v xml:space="preserve"> </v>
      </c>
      <c r="CY68" s="21"/>
      <c r="CZ68" s="21"/>
      <c r="DA68" s="63"/>
      <c r="DB68" s="22" t="str">
        <f t="shared" si="801"/>
        <v xml:space="preserve"> </v>
      </c>
      <c r="DC68" s="22" t="str">
        <f t="shared" si="802"/>
        <v xml:space="preserve"> </v>
      </c>
      <c r="DD68" s="21"/>
      <c r="DE68" s="21"/>
      <c r="DF68" s="63"/>
      <c r="DG68" s="22" t="str">
        <f t="shared" si="803"/>
        <v xml:space="preserve"> </v>
      </c>
      <c r="DH68" s="22" t="str">
        <f t="shared" si="804"/>
        <v xml:space="preserve"> </v>
      </c>
      <c r="DI68" s="21"/>
      <c r="DJ68" s="63"/>
      <c r="DK68" s="22" t="str">
        <f t="shared" si="182"/>
        <v xml:space="preserve"> </v>
      </c>
      <c r="DL68" s="21"/>
      <c r="DM68" s="21"/>
      <c r="DN68" s="63"/>
      <c r="DO68" s="22" t="str">
        <f t="shared" si="805"/>
        <v xml:space="preserve"> </v>
      </c>
      <c r="DP68" s="51" t="str">
        <f t="shared" si="806"/>
        <v xml:space="preserve"> </v>
      </c>
      <c r="DQ68" s="21"/>
      <c r="DR68" s="21"/>
      <c r="DS68" s="63"/>
      <c r="DT68" s="22" t="str">
        <f t="shared" si="158"/>
        <v xml:space="preserve"> </v>
      </c>
      <c r="DU68" s="22" t="str">
        <f t="shared" ref="DU68:DU81" si="816">IF(DS68=0," ",IF(DR68/DS68*100&gt;200,"св.200",DR68/DS68))</f>
        <v xml:space="preserve"> </v>
      </c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  <c r="EN68" s="57"/>
    </row>
    <row r="69" spans="1:144" s="16" customFormat="1" ht="15.75" x14ac:dyDescent="0.25">
      <c r="A69" s="15"/>
      <c r="B69" s="7" t="s">
        <v>131</v>
      </c>
      <c r="C69" s="24">
        <f>SUM(C70:C74)</f>
        <v>15394287.920000002</v>
      </c>
      <c r="D69" s="24">
        <f t="shared" ref="D69" si="817">SUM(D70:D74)</f>
        <v>6828146.5800000001</v>
      </c>
      <c r="E69" s="24">
        <v>6717601.6200000001</v>
      </c>
      <c r="F69" s="20">
        <f>IF(D69&lt;=0," ",IF(D69/C69*100&gt;200,"СВ.200",D69/C69))</f>
        <v>0.44355066083498323</v>
      </c>
      <c r="G69" s="20">
        <f t="shared" si="466"/>
        <v>1.0164560160386529</v>
      </c>
      <c r="H69" s="24">
        <f t="shared" ref="H69" si="818">SUM(H70:H74)</f>
        <v>14863948</v>
      </c>
      <c r="I69" s="24">
        <f t="shared" ref="I69" si="819">SUM(I70:I74)</f>
        <v>6437370.8799999999</v>
      </c>
      <c r="J69" s="39">
        <v>6615476.0300000003</v>
      </c>
      <c r="K69" s="20">
        <f>IF(I69&lt;=0," ",IF(I69/H69*100&gt;200,"СВ.200",I69/H69))</f>
        <v>0.43308620832096562</v>
      </c>
      <c r="L69" s="20">
        <f>IF(J69=0," ",IF(I69/J69*100&gt;200,"св.200",I69/J69))</f>
        <v>0.97307750051661812</v>
      </c>
      <c r="M69" s="24">
        <f t="shared" ref="M69" si="820">SUM(M70:M74)</f>
        <v>13015300</v>
      </c>
      <c r="N69" s="24">
        <f t="shared" ref="N69" si="821">SUM(N70:N74)</f>
        <v>6226709.1400000006</v>
      </c>
      <c r="O69" s="39">
        <v>5868693.79</v>
      </c>
      <c r="P69" s="20">
        <f t="shared" ref="P69:P94" si="822">IF(N69&lt;=0," ",IF(M69&lt;=0," ",IF(N69/M69*100&gt;200,"СВ.200",N69/M69)))</f>
        <v>0.47841456900724538</v>
      </c>
      <c r="Q69" s="20">
        <f t="shared" ref="Q69:Q127" si="823">IF(O69=0," ",IF(N69/O69*100&gt;200,"св.200",N69/O69))</f>
        <v>1.0610042648008051</v>
      </c>
      <c r="R69" s="24">
        <f t="shared" ref="R69" si="824">SUM(R70:R74)</f>
        <v>502663</v>
      </c>
      <c r="S69" s="24">
        <f t="shared" ref="S69" si="825">SUM(S70:S74)</f>
        <v>268992.43</v>
      </c>
      <c r="T69" s="39">
        <v>262573.90000000002</v>
      </c>
      <c r="U69" s="20">
        <f t="shared" ref="U69:U94" si="826">IF(S69&lt;=0," ",IF(R69&lt;=0," ",IF(S69/R69*100&gt;200,"СВ.200",S69/R69)))</f>
        <v>0.53513473241515686</v>
      </c>
      <c r="V69" s="20">
        <f t="shared" ref="V69:V123" si="827">IF(T69=0," ",IF(S69/T69*100&gt;200,"св.200",S69/T69))</f>
        <v>1.0244446611030265</v>
      </c>
      <c r="W69" s="24">
        <f t="shared" ref="W69" si="828">SUM(W70:W74)</f>
        <v>136600</v>
      </c>
      <c r="X69" s="24">
        <f t="shared" ref="X69" si="829">SUM(X70:X74)</f>
        <v>-395524.5</v>
      </c>
      <c r="Y69" s="39">
        <v>179562.53999999998</v>
      </c>
      <c r="Z69" s="20" t="str">
        <f t="shared" ref="Z69:Z92" si="830">IF(X69&lt;=0," ",IF(W69&lt;=0," ",IF(X69/W69*100&gt;200,"СВ.200",X69/W69)))</f>
        <v xml:space="preserve"> </v>
      </c>
      <c r="AA69" s="20">
        <f t="shared" ref="AA69:AA123" si="831">IF(Y69=0," ",IF(X69/Y69*100&gt;200,"св.200",X69/Y69))</f>
        <v>-2.2027116568968119</v>
      </c>
      <c r="AB69" s="24">
        <f t="shared" ref="AB69" si="832">SUM(AB70:AB74)</f>
        <v>195310</v>
      </c>
      <c r="AC69" s="24">
        <f t="shared" ref="AC69" si="833">SUM(AC70:AC74)</f>
        <v>118247.55</v>
      </c>
      <c r="AD69" s="39">
        <v>8297.9399999999987</v>
      </c>
      <c r="AE69" s="20">
        <f t="shared" ref="AE69:AE94" si="834">IF(AC69&lt;=0," ",IF(AB69&lt;=0," ",IF(AC69/AB69*100&gt;200,"СВ.200",AC69/AB69)))</f>
        <v>0.60543520557063135</v>
      </c>
      <c r="AF69" s="20" t="str">
        <f t="shared" ref="AF69:AF127" si="835">IF(AD69=0," ",IF(AC69/AD69*100&gt;200,"св.200",AC69/AD69))</f>
        <v>св.200</v>
      </c>
      <c r="AG69" s="24">
        <f t="shared" ref="AG69" si="836">SUM(AG70:AG74)</f>
        <v>1014075</v>
      </c>
      <c r="AH69" s="24">
        <f t="shared" ref="AH69" si="837">SUM(AH70:AH74)</f>
        <v>218946.26</v>
      </c>
      <c r="AI69" s="39">
        <v>296347.86</v>
      </c>
      <c r="AJ69" s="20">
        <f t="shared" ref="AJ69:AJ94" si="838">IF(AH69&lt;=0," ",IF(AG69&lt;=0," ",IF(AH69/AG69*100&gt;200,"СВ.200",AH69/AG69)))</f>
        <v>0.21590736385375836</v>
      </c>
      <c r="AK69" s="20">
        <f t="shared" ref="AK69:AK127" si="839">IF(AI69=0," ",IF(AH69/AI69*100&gt;200,"св.200",AH69/AI69))</f>
        <v>0.73881505336330089</v>
      </c>
      <c r="AL69" s="24">
        <f t="shared" ref="AL69" si="840">SUM(AL70:AL74)</f>
        <v>0</v>
      </c>
      <c r="AM69" s="24">
        <f t="shared" ref="AM69" si="841">SUM(AM70:AM74)</f>
        <v>0</v>
      </c>
      <c r="AN69" s="39">
        <v>0</v>
      </c>
      <c r="AO69" s="20" t="str">
        <f t="shared" si="652"/>
        <v xml:space="preserve"> </v>
      </c>
      <c r="AP69" s="20" t="str">
        <f t="shared" ref="AP69:AP127" si="842">IF(AN69=0," ",IF(AM69/AN69*100&gt;200,"св.200",AM69/AN69))</f>
        <v xml:space="preserve"> </v>
      </c>
      <c r="AQ69" s="24">
        <f t="shared" ref="AQ69" si="843">SUM(AQ70:AQ74)</f>
        <v>530339.91999999993</v>
      </c>
      <c r="AR69" s="24">
        <f t="shared" ref="AR69" si="844">SUM(AR70:AR74)</f>
        <v>390775.69999999995</v>
      </c>
      <c r="AS69" s="39">
        <v>102125.59</v>
      </c>
      <c r="AT69" s="20">
        <f>IF(AR69&lt;=0," ",IF(AQ69&lt;=0," ",IF(AR69/AQ69*100&gt;200,"СВ.200",AR69/AQ69)))</f>
        <v>0.73684006287891735</v>
      </c>
      <c r="AU69" s="20" t="str">
        <f>IF(AS69=0," ",IF(AR69/AS69*100&gt;200,"св.200",AR69/AS69))</f>
        <v>св.200</v>
      </c>
      <c r="AV69" s="24">
        <f t="shared" ref="AV69" si="845">SUM(AV70:AV74)</f>
        <v>85000</v>
      </c>
      <c r="AW69" s="24">
        <f t="shared" ref="AW69" si="846">SUM(AW70:AW74)</f>
        <v>17230.259999999998</v>
      </c>
      <c r="AX69" s="39">
        <v>49425.46</v>
      </c>
      <c r="AY69" s="20">
        <f t="shared" ref="AY69:AY94" si="847">IF(AW69&lt;=0," ",IF(AV69&lt;=0," ",IF(AW69/AV69*100&gt;200,"СВ.200",AW69/AV69)))</f>
        <v>0.20270894117647056</v>
      </c>
      <c r="AZ69" s="20">
        <f t="shared" ref="AZ69:AZ127" si="848">IF(AX69=0," ",IF(AW69/AX69*100&gt;200,"св.200",AW69/AX69))</f>
        <v>0.34861101950290396</v>
      </c>
      <c r="BA69" s="24">
        <f t="shared" ref="BA69" si="849">SUM(BA70:BA74)</f>
        <v>116541.09</v>
      </c>
      <c r="BB69" s="24">
        <f t="shared" ref="BB69" si="850">SUM(BB70:BB74)</f>
        <v>42119.27</v>
      </c>
      <c r="BC69" s="39">
        <v>0</v>
      </c>
      <c r="BD69" s="20">
        <f t="shared" ref="BD69:BD123" si="851">IF(BB69&lt;=0," ",IF(BA69&lt;=0," ",IF(BB69/BA69*100&gt;200,"СВ.200",BB69/BA69)))</f>
        <v>0.36141132711217988</v>
      </c>
      <c r="BE69" s="20" t="str">
        <f t="shared" ref="BE69:BE123" si="852">IF(BC69=0," ",IF(BB69/BC69*100&gt;200,"св.200",BB69/BC69))</f>
        <v xml:space="preserve"> </v>
      </c>
      <c r="BF69" s="24">
        <f t="shared" ref="BF69" si="853">SUM(BF70:BF74)</f>
        <v>0</v>
      </c>
      <c r="BG69" s="24">
        <f t="shared" ref="BG69" si="854">SUM(BG70:BG74)</f>
        <v>0</v>
      </c>
      <c r="BH69" s="39">
        <v>0</v>
      </c>
      <c r="BI69" s="20" t="str">
        <f t="shared" ref="BI69:BI94" si="855">IF(BG69&lt;=0," ",IF(BF69&lt;=0," ",IF(BG69/BF69*100&gt;200,"СВ.200",BG69/BF69)))</f>
        <v xml:space="preserve"> </v>
      </c>
      <c r="BJ69" s="20" t="str">
        <f t="shared" ref="BJ69:BJ123" si="856">IF(BH69=0," ",IF(BG69/BH69*100&gt;200,"св.200",BG69/BH69))</f>
        <v xml:space="preserve"> </v>
      </c>
      <c r="BK69" s="24">
        <f t="shared" ref="BK69" si="857">SUM(BK70:BK74)</f>
        <v>0</v>
      </c>
      <c r="BL69" s="24">
        <f t="shared" ref="BL69" si="858">SUM(BL70:BL74)</f>
        <v>0</v>
      </c>
      <c r="BM69" s="39">
        <v>0</v>
      </c>
      <c r="BN69" s="20" t="str">
        <f t="shared" ref="BN69:BN80" si="859">IF(BL69&lt;=0," ",IF(BK69&lt;=0," ",IF(BL69/BK69*100&gt;200,"СВ.200",BL69/BK69)))</f>
        <v xml:space="preserve"> </v>
      </c>
      <c r="BO69" s="20" t="str">
        <f t="shared" ref="BO69:BO127" si="860">IF(BM69=0," ",IF(BL69/BM69*100&gt;200,"св.200",BL69/BM69))</f>
        <v xml:space="preserve"> </v>
      </c>
      <c r="BP69" s="24">
        <f t="shared" ref="BP69" si="861">SUM(BP70:BP74)</f>
        <v>10000</v>
      </c>
      <c r="BQ69" s="24">
        <f t="shared" ref="BQ69" si="862">SUM(BQ70:BQ74)</f>
        <v>868.51</v>
      </c>
      <c r="BR69" s="39">
        <v>1307.8800000000001</v>
      </c>
      <c r="BS69" s="20">
        <f t="shared" si="475"/>
        <v>8.6850999999999998E-2</v>
      </c>
      <c r="BT69" s="20">
        <f t="shared" ref="BT69:BT123" si="863">IF(BR69=0," ",IF(BQ69/BR69*100&gt;200,"св.200",BQ69/BR69))</f>
        <v>0.66405939382817991</v>
      </c>
      <c r="BU69" s="24">
        <f>SUM(BU70:BU74)</f>
        <v>51000</v>
      </c>
      <c r="BV69" s="24">
        <f>SUM(BV70:BV74)</f>
        <v>65000</v>
      </c>
      <c r="BW69" s="39">
        <v>50850</v>
      </c>
      <c r="BX69" s="20">
        <f t="shared" ref="BX69:BX87" si="864">IF(BV69&lt;=0," ",IF(BU69&lt;=0," ",IF(BV69/BU69*100&gt;200,"СВ.200",BV69/BU69)))</f>
        <v>1.2745098039215685</v>
      </c>
      <c r="BY69" s="20">
        <f t="shared" ref="BY69:BY122" si="865">IF(BW69=0," ",IF(BV69/BW69*100&gt;200,"св.200",BV69/BW69))</f>
        <v>1.2782694198623401</v>
      </c>
      <c r="BZ69" s="24">
        <f t="shared" ref="BZ69" si="866">SUM(BZ70:BZ74)</f>
        <v>171175.83</v>
      </c>
      <c r="CA69" s="24">
        <f t="shared" ref="CA69" si="867">SUM(CA70:CA74)</f>
        <v>171175.83</v>
      </c>
      <c r="CB69" s="39">
        <v>0</v>
      </c>
      <c r="CC69" s="20">
        <f t="shared" si="625"/>
        <v>1</v>
      </c>
      <c r="CD69" s="20" t="str">
        <f t="shared" ref="CD69:CD127" si="868">IF(CB69=0," ",IF(CA69/CB69*100&gt;200,"св.200",CA69/CB69))</f>
        <v xml:space="preserve"> </v>
      </c>
      <c r="CE69" s="24">
        <f t="shared" ref="CE69" si="869">SUM(CE70:CE74)</f>
        <v>96623</v>
      </c>
      <c r="CF69" s="24">
        <f t="shared" ref="CF69" si="870">SUM(CF70:CF74)</f>
        <v>92380.9</v>
      </c>
      <c r="CG69" s="39">
        <v>542.25</v>
      </c>
      <c r="CH69" s="20">
        <f t="shared" ref="CH69:CH127" si="871">IF(CF69&lt;=0," ",IF(CE69&lt;=0," ",IF(CF69/CE69*100&gt;200,"СВ.200",CF69/CE69)))</f>
        <v>0.95609637456920193</v>
      </c>
      <c r="CI69" s="20" t="str">
        <f>IF(CF69=0," ",IF(CF69/CG69*100&gt;200,"св.200",CF69/CG69))</f>
        <v>св.200</v>
      </c>
      <c r="CJ69" s="24">
        <f t="shared" ref="CJ69" si="872">SUM(CJ70:CJ74)</f>
        <v>35000</v>
      </c>
      <c r="CK69" s="24">
        <f t="shared" ref="CK69" si="873">SUM(CK70:CK74)</f>
        <v>30757.9</v>
      </c>
      <c r="CL69" s="39">
        <v>542.25</v>
      </c>
      <c r="CM69" s="20">
        <f t="shared" ref="CM69:CM127" si="874">IF(CK69&lt;=0," ",IF(CJ69&lt;=0," ",IF(CK69/CJ69*100&gt;200,"СВ.200",CK69/CJ69)))</f>
        <v>0.87879714285714294</v>
      </c>
      <c r="CN69" s="20" t="str">
        <f>IF(CK69=0," ",IF(CK69/CL69*100&gt;200,"св.200",CK69/CL69))</f>
        <v>св.200</v>
      </c>
      <c r="CO69" s="24">
        <f t="shared" ref="CO69" si="875">SUM(CO70:CO74)</f>
        <v>61623</v>
      </c>
      <c r="CP69" s="24">
        <f t="shared" ref="CP69" si="876">SUM(CP70:CP74)</f>
        <v>61623</v>
      </c>
      <c r="CQ69" s="39">
        <v>0</v>
      </c>
      <c r="CR69" s="20">
        <f t="shared" ref="CR69:CR123" si="877">IF(CP69&lt;=0," ",IF(CO69&lt;=0," ",IF(CP69/CO69*100&gt;200,"СВ.200",CP69/CO69)))</f>
        <v>1</v>
      </c>
      <c r="CS69" s="20" t="str">
        <f t="shared" ref="CS69:CS123" si="878">IF(CQ69=0," ",IF(CP69/CQ69*100&gt;200,"св.200",CP69/CQ69))</f>
        <v xml:space="preserve"> </v>
      </c>
      <c r="CT69" s="24">
        <f t="shared" ref="CT69" si="879">SUM(CT70:CT74)</f>
        <v>0</v>
      </c>
      <c r="CU69" s="24">
        <f t="shared" ref="CU69" si="880">SUM(CU70:CU74)</f>
        <v>0</v>
      </c>
      <c r="CV69" s="39">
        <v>0</v>
      </c>
      <c r="CW69" s="31" t="str">
        <f t="shared" si="178"/>
        <v xml:space="preserve"> </v>
      </c>
      <c r="CX69" s="31" t="str">
        <f t="shared" si="179"/>
        <v xml:space="preserve"> </v>
      </c>
      <c r="CY69" s="24">
        <f t="shared" ref="CY69" si="881">SUM(CY70:CY74)</f>
        <v>0</v>
      </c>
      <c r="CZ69" s="24">
        <f t="shared" ref="CZ69" si="882">SUM(CZ70:CZ74)</f>
        <v>0</v>
      </c>
      <c r="DA69" s="39">
        <v>0</v>
      </c>
      <c r="DB69" s="20" t="str">
        <f t="shared" ref="DB69:DB94" si="883">IF(CZ69&lt;=0," ",IF(CY69&lt;=0," ",IF(CZ69/CY69*100&gt;200,"СВ.200",CZ69/CY69)))</f>
        <v xml:space="preserve"> </v>
      </c>
      <c r="DC69" s="20" t="str">
        <f t="shared" ref="DC69:DC127" si="884">IF(DA69=0," ",IF(CZ69/DA69*100&gt;200,"св.200",CZ69/DA69))</f>
        <v xml:space="preserve"> </v>
      </c>
      <c r="DD69" s="24">
        <f t="shared" ref="DD69" si="885">SUM(DD70:DD74)</f>
        <v>0</v>
      </c>
      <c r="DE69" s="24">
        <f t="shared" ref="DE69" si="886">SUM(DE70:DE74)</f>
        <v>0</v>
      </c>
      <c r="DF69" s="39">
        <v>0</v>
      </c>
      <c r="DG69" s="20" t="str">
        <f t="shared" ref="DG69:DG91" si="887">IF(DE69&lt;=0," ",IF(DD69&lt;=0," ",IF(DE69/DD69*100&gt;200,"СВ.200",DE69/DD69)))</f>
        <v xml:space="preserve"> </v>
      </c>
      <c r="DH69" s="20" t="str">
        <f t="shared" ref="DH69:DH128" si="888">IF(DF69=0," ",IF(DE69/DF69*100&gt;200,"св.200",DE69/DF69))</f>
        <v xml:space="preserve"> </v>
      </c>
      <c r="DI69" s="24">
        <f t="shared" ref="DI69" si="889">SUM(DI70:DI74)</f>
        <v>2000.93</v>
      </c>
      <c r="DJ69" s="39">
        <v>0</v>
      </c>
      <c r="DK69" s="20" t="str">
        <f t="shared" ref="DK69:DK121" si="890">IF(DJ69=0," ",IF(DI69/DJ69*100&gt;200,"св.200",DI69/DJ69))</f>
        <v xml:space="preserve"> </v>
      </c>
      <c r="DL69" s="24">
        <f t="shared" ref="DL69" si="891">SUM(DL70:DL74)</f>
        <v>0</v>
      </c>
      <c r="DM69" s="24">
        <f t="shared" ref="DM69" si="892">SUM(DM70:DM74)</f>
        <v>0</v>
      </c>
      <c r="DN69" s="39">
        <v>0</v>
      </c>
      <c r="DO69" s="20" t="str">
        <f t="shared" ref="DO69:DO87" si="893">IF(DM69&lt;=0," ",IF(DL69&lt;=0," ",IF(DM69/DL69*100&gt;200,"СВ.200",DM69/DL69)))</f>
        <v xml:space="preserve"> </v>
      </c>
      <c r="DP69" s="50" t="str">
        <f t="shared" ref="DP69:DP121" si="894">IF(DN69=0," ",IF(DM69/DN69*100&gt;200,"св.200",DM69/DN69))</f>
        <v xml:space="preserve"> </v>
      </c>
      <c r="DQ69" s="24">
        <f t="shared" ref="DQ69" si="895">SUM(DQ70:DQ74)</f>
        <v>0</v>
      </c>
      <c r="DR69" s="24">
        <f t="shared" ref="DR69" si="896">SUM(DR70:DR74)</f>
        <v>0</v>
      </c>
      <c r="DS69" s="39"/>
      <c r="DT69" s="20" t="str">
        <f t="shared" si="158"/>
        <v xml:space="preserve"> </v>
      </c>
      <c r="DU69" s="20" t="str">
        <f t="shared" si="816"/>
        <v xml:space="preserve"> </v>
      </c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</row>
    <row r="70" spans="1:144" s="14" customFormat="1" ht="15.75" customHeight="1" outlineLevel="1" x14ac:dyDescent="0.25">
      <c r="A70" s="13">
        <v>55</v>
      </c>
      <c r="B70" s="8" t="s">
        <v>108</v>
      </c>
      <c r="C70" s="21">
        <f>H70+AQ70</f>
        <v>13897848</v>
      </c>
      <c r="D70" s="21">
        <f>I70+AR70</f>
        <v>6525018.8600000003</v>
      </c>
      <c r="E70" s="21">
        <v>6153004.79</v>
      </c>
      <c r="F70" s="22">
        <f>IF(D70&lt;=0," ",IF(D70/C70*100&gt;200,"СВ.200",D70/C70))</f>
        <v>0.46949850509229918</v>
      </c>
      <c r="G70" s="22">
        <f t="shared" ref="G70:G101" si="897">IF(E70=0," ",IF(D70/E70*100&gt;200,"св.200",D70/E70))</f>
        <v>1.0604605526400055</v>
      </c>
      <c r="H70" s="21">
        <f t="shared" ref="H70" si="898">M70+R70+W70+AB70+AG70+AL70</f>
        <v>13716848</v>
      </c>
      <c r="I70" s="21">
        <f>N70+S70+X70+AC70+AH70+AM70</f>
        <v>6411162.1900000004</v>
      </c>
      <c r="J70" s="19">
        <v>6050879.2000000002</v>
      </c>
      <c r="K70" s="22">
        <f>IF(I70&lt;=0," ",IF(I70/H70*100&gt;200,"СВ.200",I70/H70))</f>
        <v>0.46739325171497126</v>
      </c>
      <c r="L70" s="22">
        <f>IF(J70=0," ",IF(I70/J70*100&gt;200,"св.200",I70/J70))</f>
        <v>1.0595422546197915</v>
      </c>
      <c r="M70" s="21">
        <v>12637200</v>
      </c>
      <c r="N70" s="21">
        <v>6021678.4199999999</v>
      </c>
      <c r="O70" s="63">
        <v>5651346.3799999999</v>
      </c>
      <c r="P70" s="22">
        <f t="shared" si="822"/>
        <v>0.47650416389706579</v>
      </c>
      <c r="Q70" s="22">
        <f t="shared" si="823"/>
        <v>1.0655298782093057</v>
      </c>
      <c r="R70" s="21">
        <v>502663</v>
      </c>
      <c r="S70" s="21">
        <v>268992.43</v>
      </c>
      <c r="T70" s="63">
        <v>262573.90000000002</v>
      </c>
      <c r="U70" s="22">
        <f t="shared" si="826"/>
        <v>0.53513473241515686</v>
      </c>
      <c r="V70" s="22">
        <f t="shared" si="827"/>
        <v>1.0244446611030265</v>
      </c>
      <c r="W70" s="21">
        <v>22000</v>
      </c>
      <c r="X70" s="21"/>
      <c r="Y70" s="63"/>
      <c r="Z70" s="22" t="str">
        <f t="shared" si="830"/>
        <v xml:space="preserve"> </v>
      </c>
      <c r="AA70" s="22" t="str">
        <f t="shared" si="831"/>
        <v xml:space="preserve"> </v>
      </c>
      <c r="AB70" s="21">
        <v>55000</v>
      </c>
      <c r="AC70" s="21">
        <v>20626.48</v>
      </c>
      <c r="AD70" s="63">
        <v>2435.91</v>
      </c>
      <c r="AE70" s="22">
        <f t="shared" si="834"/>
        <v>0.37502690909090908</v>
      </c>
      <c r="AF70" s="22" t="str">
        <f t="shared" si="835"/>
        <v>св.200</v>
      </c>
      <c r="AG70" s="21">
        <v>499985</v>
      </c>
      <c r="AH70" s="21">
        <v>99864.86</v>
      </c>
      <c r="AI70" s="63">
        <v>134523.01</v>
      </c>
      <c r="AJ70" s="22">
        <f t="shared" si="838"/>
        <v>0.19973571207136215</v>
      </c>
      <c r="AK70" s="22">
        <f t="shared" si="839"/>
        <v>0.74236266345809532</v>
      </c>
      <c r="AL70" s="21"/>
      <c r="AM70" s="21"/>
      <c r="AN70" s="63"/>
      <c r="AO70" s="22" t="str">
        <f t="shared" si="652"/>
        <v xml:space="preserve"> </v>
      </c>
      <c r="AP70" s="22" t="str">
        <f t="shared" si="842"/>
        <v xml:space="preserve"> </v>
      </c>
      <c r="AQ70" s="21">
        <f>AV70+BA70+BF70+BK70+BP70+BU70+BZ70+CE70+CT70+CY70+DD70+DL70+DQ70</f>
        <v>181000</v>
      </c>
      <c r="AR70" s="21">
        <f>AW70+BB70+BG70+BL70+BQ70+BV70+CA70+CF70+++++CU70+CZ70+DE70+DI70+DM70+DR70</f>
        <v>113856.66999999998</v>
      </c>
      <c r="AS70" s="36">
        <v>102125.59</v>
      </c>
      <c r="AT70" s="22">
        <f>IF(AR70&lt;=0," ",IF(AQ70&lt;=0," ",IF(AR70/AQ70*100&gt;200,"СВ.200",AR70/AQ70)))</f>
        <v>0.62904237569060761</v>
      </c>
      <c r="AU70" s="22">
        <f>IF(AS70=0," ",IF(AR70/AS70*100&gt;200,"св.200",AR70/AS70))</f>
        <v>1.1148691527755188</v>
      </c>
      <c r="AV70" s="21">
        <v>85000</v>
      </c>
      <c r="AW70" s="21">
        <v>17230.259999999998</v>
      </c>
      <c r="AX70" s="63">
        <v>49425.46</v>
      </c>
      <c r="AY70" s="22">
        <f t="shared" si="847"/>
        <v>0.20270894117647056</v>
      </c>
      <c r="AZ70" s="22">
        <f t="shared" si="848"/>
        <v>0.34861101950290396</v>
      </c>
      <c r="BA70" s="21"/>
      <c r="BB70" s="21"/>
      <c r="BC70" s="63"/>
      <c r="BD70" s="22" t="str">
        <f t="shared" si="851"/>
        <v xml:space="preserve"> </v>
      </c>
      <c r="BE70" s="22" t="str">
        <f t="shared" si="852"/>
        <v xml:space="preserve"> </v>
      </c>
      <c r="BF70" s="21"/>
      <c r="BG70" s="21"/>
      <c r="BH70" s="63"/>
      <c r="BI70" s="22" t="str">
        <f t="shared" si="855"/>
        <v xml:space="preserve"> </v>
      </c>
      <c r="BJ70" s="22" t="str">
        <f t="shared" si="856"/>
        <v xml:space="preserve"> </v>
      </c>
      <c r="BK70" s="21"/>
      <c r="BL70" s="21"/>
      <c r="BM70" s="63"/>
      <c r="BN70" s="22" t="str">
        <f t="shared" si="859"/>
        <v xml:space="preserve"> </v>
      </c>
      <c r="BO70" s="22" t="str">
        <f t="shared" si="860"/>
        <v xml:space="preserve"> </v>
      </c>
      <c r="BP70" s="21">
        <v>10000</v>
      </c>
      <c r="BQ70" s="21">
        <v>868.51</v>
      </c>
      <c r="BR70" s="63">
        <v>1307.8800000000001</v>
      </c>
      <c r="BS70" s="22">
        <f t="shared" ref="BS70:BS101" si="899">IF(BQ70&lt;=0," ",IF(BP70&lt;=0," ",IF(BQ70/BP70*100&gt;200,"СВ.200",BQ70/BP70)))</f>
        <v>8.6850999999999998E-2</v>
      </c>
      <c r="BT70" s="22">
        <f t="shared" si="863"/>
        <v>0.66405939382817991</v>
      </c>
      <c r="BU70" s="21">
        <v>51000</v>
      </c>
      <c r="BV70" s="21">
        <v>65000</v>
      </c>
      <c r="BW70" s="63">
        <v>50850</v>
      </c>
      <c r="BX70" s="22">
        <f>IF(BV70&lt;=0," ",IF(BU70&lt;=0," ",IF(BV70/BU70*100&gt;200,"СВ.200",BV70/BU70)))</f>
        <v>1.2745098039215685</v>
      </c>
      <c r="BY70" s="22">
        <f>IF(BW70=0," ",IF(BV70/BW70*100&gt;200,"св.200",BV70/BW70))</f>
        <v>1.2782694198623401</v>
      </c>
      <c r="BZ70" s="21"/>
      <c r="CA70" s="21"/>
      <c r="CB70" s="63"/>
      <c r="CC70" s="22" t="str">
        <f>IF(CA70&lt;=0," ",IF(BZ70&lt;=0," ",IF(CA70/BZ70*100&gt;200,"СВ.200",CA70/BZ70)))</f>
        <v xml:space="preserve"> </v>
      </c>
      <c r="CD70" s="22" t="str">
        <f>IF(CB70=0," ",IF(CA70/CB70*100&gt;200,"св.200",CA70/CB70))</f>
        <v xml:space="preserve"> </v>
      </c>
      <c r="CE70" s="21">
        <f t="shared" ref="CE70" si="900">CJ70+CO70</f>
        <v>35000</v>
      </c>
      <c r="CF70" s="21">
        <f t="shared" ref="CF70" si="901">CK70+CP70</f>
        <v>30757.9</v>
      </c>
      <c r="CG70" s="21">
        <v>542.25</v>
      </c>
      <c r="CH70" s="22">
        <f>IF(CF70&lt;=0," ",IF(CE70&lt;=0," ",IF(CF70/CE70*100&gt;200,"СВ.200",CF70/CE70)))</f>
        <v>0.87879714285714294</v>
      </c>
      <c r="CI70" s="22" t="str">
        <f>IF(CF70=0," ",IF(CF70/CG70*100&gt;200,"св.200",CF70/CG70))</f>
        <v>св.200</v>
      </c>
      <c r="CJ70" s="21">
        <v>35000</v>
      </c>
      <c r="CK70" s="21">
        <v>30757.9</v>
      </c>
      <c r="CL70" s="63">
        <v>542.25</v>
      </c>
      <c r="CM70" s="22">
        <f t="shared" si="874"/>
        <v>0.87879714285714294</v>
      </c>
      <c r="CN70" s="22" t="str">
        <f>IF(CK70=0," ",IF(CK70/CL70*100&gt;200,"св.200",CK70/CL70))</f>
        <v>св.200</v>
      </c>
      <c r="CO70" s="21"/>
      <c r="CP70" s="21"/>
      <c r="CQ70" s="63"/>
      <c r="CR70" s="22" t="str">
        <f t="shared" si="877"/>
        <v xml:space="preserve"> </v>
      </c>
      <c r="CS70" s="22" t="str">
        <f t="shared" si="878"/>
        <v xml:space="preserve"> </v>
      </c>
      <c r="CT70" s="21"/>
      <c r="CU70" s="21"/>
      <c r="CV70" s="63"/>
      <c r="CW70" s="22" t="str">
        <f t="shared" si="178"/>
        <v xml:space="preserve"> </v>
      </c>
      <c r="CX70" s="22" t="str">
        <f t="shared" si="179"/>
        <v xml:space="preserve"> </v>
      </c>
      <c r="CY70" s="21"/>
      <c r="CZ70" s="21"/>
      <c r="DA70" s="63"/>
      <c r="DB70" s="22" t="str">
        <f t="shared" si="883"/>
        <v xml:space="preserve"> </v>
      </c>
      <c r="DC70" s="22" t="str">
        <f t="shared" si="884"/>
        <v xml:space="preserve"> </v>
      </c>
      <c r="DD70" s="21"/>
      <c r="DE70" s="21"/>
      <c r="DF70" s="63"/>
      <c r="DG70" s="22" t="str">
        <f t="shared" si="887"/>
        <v xml:space="preserve"> </v>
      </c>
      <c r="DH70" s="22" t="str">
        <f t="shared" si="888"/>
        <v xml:space="preserve"> </v>
      </c>
      <c r="DI70" s="21"/>
      <c r="DJ70" s="63"/>
      <c r="DK70" s="22" t="str">
        <f t="shared" si="890"/>
        <v xml:space="preserve"> </v>
      </c>
      <c r="DL70" s="21"/>
      <c r="DM70" s="21"/>
      <c r="DN70" s="63"/>
      <c r="DO70" s="22" t="str">
        <f t="shared" si="893"/>
        <v xml:space="preserve"> </v>
      </c>
      <c r="DP70" s="51" t="str">
        <f t="shared" si="894"/>
        <v xml:space="preserve"> </v>
      </c>
      <c r="DQ70" s="21"/>
      <c r="DR70" s="21"/>
      <c r="DS70" s="63"/>
      <c r="DT70" s="22" t="str">
        <f t="shared" ref="DT70:DT81" si="902">IF(DR70&lt;=0," ",IF(DQ70&lt;=0," ",IF(DR70/DQ70*100&gt;200,"СВ.200",DR70/DQ70)))</f>
        <v xml:space="preserve"> </v>
      </c>
      <c r="DU70" s="22" t="str">
        <f t="shared" si="816"/>
        <v xml:space="preserve"> </v>
      </c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  <c r="EN70" s="57"/>
    </row>
    <row r="71" spans="1:144" s="14" customFormat="1" ht="15" customHeight="1" outlineLevel="1" x14ac:dyDescent="0.25">
      <c r="A71" s="13">
        <f>A70+1</f>
        <v>56</v>
      </c>
      <c r="B71" s="8" t="s">
        <v>90</v>
      </c>
      <c r="C71" s="21">
        <f>H71+AQ71</f>
        <v>120395.96</v>
      </c>
      <c r="D71" s="21">
        <f>I71+AR71</f>
        <v>39485.270000000004</v>
      </c>
      <c r="E71" s="21">
        <v>52968.22</v>
      </c>
      <c r="F71" s="22">
        <f>IF(D71&lt;=0," ",IF(D71/C71*100&gt;200,"СВ.200",D71/C71))</f>
        <v>0.32796175220497431</v>
      </c>
      <c r="G71" s="22">
        <f t="shared" si="897"/>
        <v>0.74545208428752185</v>
      </c>
      <c r="H71" s="21">
        <f t="shared" ref="H71:H74" si="903">M71+R71+W71+AB71+AG71+AL71</f>
        <v>116000</v>
      </c>
      <c r="I71" s="21">
        <f>N71+S71+X71+AC71+AH71+AM71</f>
        <v>39485.270000000004</v>
      </c>
      <c r="J71" s="19">
        <v>52968.22</v>
      </c>
      <c r="K71" s="22">
        <f>IF(I71&lt;=0," ",IF(I71/H71*100&gt;200,"СВ.200",I71/H71))</f>
        <v>0.34039025862068967</v>
      </c>
      <c r="L71" s="22">
        <f>IF(J71=0," ",IF(I71/J71*100&gt;200,"св.200",I71/J71))</f>
        <v>0.74545208428752185</v>
      </c>
      <c r="M71" s="21">
        <v>30000</v>
      </c>
      <c r="N71" s="21">
        <v>16568.689999999999</v>
      </c>
      <c r="O71" s="63">
        <v>13036.28</v>
      </c>
      <c r="P71" s="22">
        <f t="shared" si="822"/>
        <v>0.55228966666666657</v>
      </c>
      <c r="Q71" s="22">
        <f t="shared" si="823"/>
        <v>1.2709676380071613</v>
      </c>
      <c r="R71" s="21"/>
      <c r="S71" s="21"/>
      <c r="T71" s="63"/>
      <c r="U71" s="22" t="str">
        <f t="shared" si="826"/>
        <v xml:space="preserve"> </v>
      </c>
      <c r="V71" s="22" t="str">
        <f t="shared" ref="V71:V74" si="904">IF(S71=0," ",IF(S71/T71*100&gt;200,"св.200",S71/T71))</f>
        <v xml:space="preserve"> </v>
      </c>
      <c r="W71" s="21">
        <v>1000</v>
      </c>
      <c r="X71" s="21">
        <v>4833</v>
      </c>
      <c r="Y71" s="63">
        <v>33506.85</v>
      </c>
      <c r="Z71" s="22" t="str">
        <f t="shared" si="830"/>
        <v>СВ.200</v>
      </c>
      <c r="AA71" s="22">
        <f t="shared" si="831"/>
        <v>0.14423916303681189</v>
      </c>
      <c r="AB71" s="21">
        <v>5000</v>
      </c>
      <c r="AC71" s="21">
        <v>1050</v>
      </c>
      <c r="AD71" s="63">
        <v>246.03</v>
      </c>
      <c r="AE71" s="22">
        <f t="shared" si="834"/>
        <v>0.21</v>
      </c>
      <c r="AF71" s="22" t="str">
        <f t="shared" si="835"/>
        <v>св.200</v>
      </c>
      <c r="AG71" s="21">
        <v>80000</v>
      </c>
      <c r="AH71" s="21">
        <v>17033.580000000002</v>
      </c>
      <c r="AI71" s="63">
        <v>6179.06</v>
      </c>
      <c r="AJ71" s="22">
        <f t="shared" si="838"/>
        <v>0.21291975000000002</v>
      </c>
      <c r="AK71" s="22" t="str">
        <f t="shared" si="839"/>
        <v>св.200</v>
      </c>
      <c r="AL71" s="21"/>
      <c r="AM71" s="21"/>
      <c r="AN71" s="63"/>
      <c r="AO71" s="22" t="str">
        <f t="shared" si="652"/>
        <v xml:space="preserve"> </v>
      </c>
      <c r="AP71" s="22" t="str">
        <f t="shared" si="842"/>
        <v xml:space="preserve"> </v>
      </c>
      <c r="AQ71" s="21">
        <f t="shared" ref="AQ71:AQ74" si="905">AV71+BA71+BF71+BK71+BP71+BU71+BZ71+CE71+CT71+CY71+DD71+DL71+DQ71</f>
        <v>4395.96</v>
      </c>
      <c r="AR71" s="21">
        <f>AW71+BB71+BG71+BL71+BQ71+BV71+CA71+CF71+++++CU71+CZ71+DE71+DI71+DM71+DR71</f>
        <v>0</v>
      </c>
      <c r="AS71" s="36">
        <v>0</v>
      </c>
      <c r="AT71" s="22" t="str">
        <f>IF(AR71&lt;=0," ",IF(AQ71&lt;=0," ",IF(AR71/AQ71*100&gt;200,"СВ.200",AR71/AQ71)))</f>
        <v xml:space="preserve"> </v>
      </c>
      <c r="AU71" s="22" t="str">
        <f>IF(AS71=0," ",IF(AR71/AS71*100&gt;200,"св.200",AR71/AS71))</f>
        <v xml:space="preserve"> </v>
      </c>
      <c r="AV71" s="21"/>
      <c r="AW71" s="21"/>
      <c r="AX71" s="63"/>
      <c r="AY71" s="22" t="str">
        <f t="shared" si="847"/>
        <v xml:space="preserve"> </v>
      </c>
      <c r="AZ71" s="22" t="str">
        <f t="shared" si="848"/>
        <v xml:space="preserve"> </v>
      </c>
      <c r="BA71" s="21">
        <v>4395.96</v>
      </c>
      <c r="BB71" s="21"/>
      <c r="BC71" s="63"/>
      <c r="BD71" s="22" t="str">
        <f t="shared" ref="BD71:BD74" si="906">IF(BB71&lt;=0," ",IF(BA71&lt;=0," ",IF(BB71/BA71*100&gt;200,"СВ.200",BB71/BA71)))</f>
        <v xml:space="preserve"> </v>
      </c>
      <c r="BE71" s="22" t="str">
        <f t="shared" ref="BE71:BE74" si="907">IF(BC71=0," ",IF(BB71/BC71*100&gt;200,"св.200",BB71/BC71))</f>
        <v xml:space="preserve"> </v>
      </c>
      <c r="BF71" s="21"/>
      <c r="BG71" s="21"/>
      <c r="BH71" s="63"/>
      <c r="BI71" s="22" t="str">
        <f t="shared" ref="BI71:BI74" si="908">IF(BG71&lt;=0," ",IF(BF71&lt;=0," ",IF(BG71/BF71*100&gt;200,"СВ.200",BG71/BF71)))</f>
        <v xml:space="preserve"> </v>
      </c>
      <c r="BJ71" s="22" t="str">
        <f t="shared" ref="BJ71:BJ74" si="909">IF(BH71=0," ",IF(BG71/BH71*100&gt;200,"св.200",BG71/BH71))</f>
        <v xml:space="preserve"> </v>
      </c>
      <c r="BK71" s="21"/>
      <c r="BL71" s="21"/>
      <c r="BM71" s="63"/>
      <c r="BN71" s="22" t="str">
        <f t="shared" si="859"/>
        <v xml:space="preserve"> </v>
      </c>
      <c r="BO71" s="22" t="str">
        <f t="shared" si="860"/>
        <v xml:space="preserve"> </v>
      </c>
      <c r="BP71" s="21"/>
      <c r="BQ71" s="21"/>
      <c r="BR71" s="63"/>
      <c r="BS71" s="22" t="str">
        <f t="shared" si="899"/>
        <v xml:space="preserve"> </v>
      </c>
      <c r="BT71" s="22" t="str">
        <f t="shared" si="863"/>
        <v xml:space="preserve"> </v>
      </c>
      <c r="BU71" s="21"/>
      <c r="BV71" s="21"/>
      <c r="BW71" s="63"/>
      <c r="BX71" s="22" t="str">
        <f t="shared" si="864"/>
        <v xml:space="preserve"> </v>
      </c>
      <c r="BY71" s="22" t="str">
        <f t="shared" si="865"/>
        <v xml:space="preserve"> </v>
      </c>
      <c r="BZ71" s="21"/>
      <c r="CA71" s="21"/>
      <c r="CB71" s="63"/>
      <c r="CC71" s="22" t="str">
        <f t="shared" si="625"/>
        <v xml:space="preserve"> </v>
      </c>
      <c r="CD71" s="22" t="str">
        <f t="shared" si="868"/>
        <v xml:space="preserve"> </v>
      </c>
      <c r="CE71" s="21">
        <f t="shared" ref="CE71:CE74" si="910">CJ71+CO71</f>
        <v>0</v>
      </c>
      <c r="CF71" s="21">
        <f t="shared" ref="CF71:CF74" si="911">CK71+CP71</f>
        <v>0</v>
      </c>
      <c r="CG71" s="21">
        <v>0</v>
      </c>
      <c r="CH71" s="22" t="str">
        <f t="shared" si="871"/>
        <v xml:space="preserve"> </v>
      </c>
      <c r="CI71" s="22" t="str">
        <f t="shared" ref="CI71:CI127" si="912">IF(CG71=0," ",IF(CF71/CG71*100&gt;200,"св.200",CF71/CG71))</f>
        <v xml:space="preserve"> </v>
      </c>
      <c r="CJ71" s="21"/>
      <c r="CK71" s="21"/>
      <c r="CL71" s="63"/>
      <c r="CM71" s="22" t="str">
        <f t="shared" si="874"/>
        <v xml:space="preserve"> </v>
      </c>
      <c r="CN71" s="22" t="str">
        <f t="shared" ref="CN71:CN127" si="913">IF(CL71=0," ",IF(CK71/CL71*100&gt;200,"св.200",CK71/CL71))</f>
        <v xml:space="preserve"> </v>
      </c>
      <c r="CO71" s="21"/>
      <c r="CP71" s="21"/>
      <c r="CQ71" s="63"/>
      <c r="CR71" s="22" t="str">
        <f t="shared" si="877"/>
        <v xml:space="preserve"> </v>
      </c>
      <c r="CS71" s="22" t="str">
        <f t="shared" si="878"/>
        <v xml:space="preserve"> </v>
      </c>
      <c r="CT71" s="21"/>
      <c r="CU71" s="21"/>
      <c r="CV71" s="63"/>
      <c r="CW71" s="22" t="str">
        <f t="shared" ref="CW71:CW133" si="914">IF(CU71&lt;=0," ",IF(CT71&lt;=0," ",IF(CU71/CT71*100&gt;200,"СВ.200",CU71/CT71)))</f>
        <v xml:space="preserve"> </v>
      </c>
      <c r="CX71" s="22" t="str">
        <f t="shared" ref="CX71:CX133" si="915">IF(CV71=0," ",IF(CU71/CV71*100&gt;200,"св.200",CU71/CV71))</f>
        <v xml:space="preserve"> </v>
      </c>
      <c r="CY71" s="21"/>
      <c r="CZ71" s="21"/>
      <c r="DA71" s="63"/>
      <c r="DB71" s="22" t="str">
        <f t="shared" si="883"/>
        <v xml:space="preserve"> </v>
      </c>
      <c r="DC71" s="22" t="str">
        <f t="shared" si="884"/>
        <v xml:space="preserve"> </v>
      </c>
      <c r="DD71" s="21"/>
      <c r="DE71" s="21"/>
      <c r="DF71" s="63"/>
      <c r="DG71" s="22" t="str">
        <f t="shared" si="887"/>
        <v xml:space="preserve"> </v>
      </c>
      <c r="DH71" s="22" t="str">
        <f t="shared" si="888"/>
        <v xml:space="preserve"> </v>
      </c>
      <c r="DI71" s="21"/>
      <c r="DJ71" s="63"/>
      <c r="DK71" s="22" t="str">
        <f t="shared" si="890"/>
        <v xml:space="preserve"> </v>
      </c>
      <c r="DL71" s="21"/>
      <c r="DM71" s="21"/>
      <c r="DN71" s="63"/>
      <c r="DO71" s="22" t="str">
        <f t="shared" si="893"/>
        <v xml:space="preserve"> </v>
      </c>
      <c r="DP71" s="51" t="str">
        <f t="shared" si="894"/>
        <v xml:space="preserve"> </v>
      </c>
      <c r="DQ71" s="21"/>
      <c r="DR71" s="21"/>
      <c r="DS71" s="63"/>
      <c r="DT71" s="22" t="str">
        <f t="shared" si="902"/>
        <v xml:space="preserve"> </v>
      </c>
      <c r="DU71" s="22" t="str">
        <f t="shared" si="816"/>
        <v xml:space="preserve"> </v>
      </c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  <c r="EN71" s="57"/>
    </row>
    <row r="72" spans="1:144" s="14" customFormat="1" ht="15.75" customHeight="1" outlineLevel="1" x14ac:dyDescent="0.25">
      <c r="A72" s="13">
        <f t="shared" ref="A72:A74" si="916">A71+1</f>
        <v>57</v>
      </c>
      <c r="B72" s="8" t="s">
        <v>101</v>
      </c>
      <c r="C72" s="21">
        <f>H72+AQ72</f>
        <v>364470.72</v>
      </c>
      <c r="D72" s="21">
        <f>I72+AR72</f>
        <v>84475.28</v>
      </c>
      <c r="E72" s="21">
        <v>103786.16</v>
      </c>
      <c r="F72" s="22">
        <f>IF(D72&lt;=0," ",IF(D72/C72*100&gt;200,"СВ.200",D72/C72))</f>
        <v>0.23177521640147117</v>
      </c>
      <c r="G72" s="22">
        <f t="shared" si="897"/>
        <v>0.81393588509296422</v>
      </c>
      <c r="H72" s="21">
        <f t="shared" si="903"/>
        <v>340100</v>
      </c>
      <c r="I72" s="21">
        <f>N72+S72+X72+AC72+AH72+AM72</f>
        <v>84475.28</v>
      </c>
      <c r="J72" s="19">
        <v>103786.16</v>
      </c>
      <c r="K72" s="22">
        <f>IF(I72&lt;=0," ",IF(I72/H72*100&gt;200,"СВ.200",I72/H72))</f>
        <v>0.2483836518670979</v>
      </c>
      <c r="L72" s="22">
        <f>IF(J72=0," ",IF(I72/J72*100&gt;200,"св.200",I72/J72))</f>
        <v>0.81393588509296422</v>
      </c>
      <c r="M72" s="21">
        <v>160100</v>
      </c>
      <c r="N72" s="21">
        <v>83990.95</v>
      </c>
      <c r="O72" s="63">
        <v>92883.63</v>
      </c>
      <c r="P72" s="22">
        <f t="shared" si="822"/>
        <v>0.52461555277951277</v>
      </c>
      <c r="Q72" s="22">
        <f t="shared" si="823"/>
        <v>0.90425998639372718</v>
      </c>
      <c r="R72" s="21"/>
      <c r="S72" s="21"/>
      <c r="T72" s="63"/>
      <c r="U72" s="22" t="str">
        <f t="shared" si="826"/>
        <v xml:space="preserve"> </v>
      </c>
      <c r="V72" s="22" t="str">
        <f t="shared" si="904"/>
        <v xml:space="preserve"> </v>
      </c>
      <c r="W72" s="21"/>
      <c r="X72" s="21"/>
      <c r="Y72" s="63"/>
      <c r="Z72" s="22" t="str">
        <f t="shared" si="830"/>
        <v xml:space="preserve"> </v>
      </c>
      <c r="AA72" s="22" t="str">
        <f t="shared" si="831"/>
        <v xml:space="preserve"> </v>
      </c>
      <c r="AB72" s="21">
        <v>20000</v>
      </c>
      <c r="AC72" s="21">
        <v>-20896.52</v>
      </c>
      <c r="AD72" s="63">
        <v>-3618.21</v>
      </c>
      <c r="AE72" s="22" t="str">
        <f t="shared" si="834"/>
        <v xml:space="preserve"> </v>
      </c>
      <c r="AF72" s="22" t="str">
        <f t="shared" si="835"/>
        <v>св.200</v>
      </c>
      <c r="AG72" s="21">
        <v>160000</v>
      </c>
      <c r="AH72" s="21">
        <v>21380.85</v>
      </c>
      <c r="AI72" s="63">
        <v>14520.74</v>
      </c>
      <c r="AJ72" s="22">
        <f t="shared" si="838"/>
        <v>0.13363031249999999</v>
      </c>
      <c r="AK72" s="22">
        <f t="shared" si="839"/>
        <v>1.4724352891106101</v>
      </c>
      <c r="AL72" s="21"/>
      <c r="AM72" s="21"/>
      <c r="AN72" s="63"/>
      <c r="AO72" s="22" t="str">
        <f t="shared" si="652"/>
        <v xml:space="preserve"> </v>
      </c>
      <c r="AP72" s="22" t="str">
        <f t="shared" si="842"/>
        <v xml:space="preserve"> </v>
      </c>
      <c r="AQ72" s="21">
        <f t="shared" si="905"/>
        <v>24370.720000000001</v>
      </c>
      <c r="AR72" s="21">
        <f>AW72+BB72+BG72+BL72+BQ72+BV72+CA72+CF72+++++CU72+CZ72+DE72+DI72+DM72+DR72</f>
        <v>0</v>
      </c>
      <c r="AS72" s="36">
        <v>0</v>
      </c>
      <c r="AT72" s="22" t="str">
        <f>IF(AR72&lt;=0," ",IF(AQ72&lt;=0," ",IF(AR72/AQ72*100&gt;200,"СВ.200",AR72/AQ72)))</f>
        <v xml:space="preserve"> </v>
      </c>
      <c r="AU72" s="22" t="str">
        <f>IF(AS72=0," ",IF(AR72/AS72*100&gt;200,"св.200",AR72/AS72))</f>
        <v xml:space="preserve"> </v>
      </c>
      <c r="AV72" s="21"/>
      <c r="AW72" s="21"/>
      <c r="AX72" s="63"/>
      <c r="AY72" s="22" t="str">
        <f t="shared" si="847"/>
        <v xml:space="preserve"> </v>
      </c>
      <c r="AZ72" s="22" t="str">
        <f t="shared" si="848"/>
        <v xml:space="preserve"> </v>
      </c>
      <c r="BA72" s="21">
        <v>24370.720000000001</v>
      </c>
      <c r="BB72" s="21"/>
      <c r="BC72" s="63"/>
      <c r="BD72" s="22" t="str">
        <f t="shared" si="906"/>
        <v xml:space="preserve"> </v>
      </c>
      <c r="BE72" s="22" t="str">
        <f t="shared" si="907"/>
        <v xml:space="preserve"> </v>
      </c>
      <c r="BF72" s="21"/>
      <c r="BG72" s="21"/>
      <c r="BH72" s="63"/>
      <c r="BI72" s="22" t="str">
        <f t="shared" si="908"/>
        <v xml:space="preserve"> </v>
      </c>
      <c r="BJ72" s="22" t="str">
        <f t="shared" si="909"/>
        <v xml:space="preserve"> </v>
      </c>
      <c r="BK72" s="21"/>
      <c r="BL72" s="21"/>
      <c r="BM72" s="63"/>
      <c r="BN72" s="22" t="str">
        <f t="shared" si="859"/>
        <v xml:space="preserve"> </v>
      </c>
      <c r="BO72" s="22" t="str">
        <f t="shared" si="860"/>
        <v xml:space="preserve"> </v>
      </c>
      <c r="BP72" s="21"/>
      <c r="BQ72" s="21"/>
      <c r="BR72" s="63"/>
      <c r="BS72" s="22" t="str">
        <f t="shared" si="899"/>
        <v xml:space="preserve"> </v>
      </c>
      <c r="BT72" s="22" t="str">
        <f t="shared" si="863"/>
        <v xml:space="preserve"> </v>
      </c>
      <c r="BU72" s="21"/>
      <c r="BV72" s="21"/>
      <c r="BW72" s="63"/>
      <c r="BX72" s="22" t="str">
        <f t="shared" si="864"/>
        <v xml:space="preserve"> </v>
      </c>
      <c r="BY72" s="22" t="str">
        <f t="shared" si="865"/>
        <v xml:space="preserve"> </v>
      </c>
      <c r="BZ72" s="21"/>
      <c r="CA72" s="21"/>
      <c r="CB72" s="63"/>
      <c r="CC72" s="22" t="str">
        <f t="shared" si="625"/>
        <v xml:space="preserve"> </v>
      </c>
      <c r="CD72" s="22" t="str">
        <f t="shared" si="868"/>
        <v xml:space="preserve"> </v>
      </c>
      <c r="CE72" s="21">
        <f t="shared" si="910"/>
        <v>0</v>
      </c>
      <c r="CF72" s="21">
        <f t="shared" si="911"/>
        <v>0</v>
      </c>
      <c r="CG72" s="21">
        <v>0</v>
      </c>
      <c r="CH72" s="22" t="str">
        <f t="shared" si="871"/>
        <v xml:space="preserve"> </v>
      </c>
      <c r="CI72" s="22" t="str">
        <f t="shared" si="912"/>
        <v xml:space="preserve"> </v>
      </c>
      <c r="CJ72" s="21"/>
      <c r="CK72" s="21"/>
      <c r="CL72" s="63"/>
      <c r="CM72" s="22" t="str">
        <f t="shared" si="874"/>
        <v xml:space="preserve"> </v>
      </c>
      <c r="CN72" s="22" t="str">
        <f t="shared" si="913"/>
        <v xml:space="preserve"> </v>
      </c>
      <c r="CO72" s="21"/>
      <c r="CP72" s="21"/>
      <c r="CQ72" s="63"/>
      <c r="CR72" s="22" t="str">
        <f t="shared" si="877"/>
        <v xml:space="preserve"> </v>
      </c>
      <c r="CS72" s="22" t="str">
        <f t="shared" si="878"/>
        <v xml:space="preserve"> </v>
      </c>
      <c r="CT72" s="21"/>
      <c r="CU72" s="21"/>
      <c r="CV72" s="63"/>
      <c r="CW72" s="22" t="str">
        <f t="shared" si="914"/>
        <v xml:space="preserve"> </v>
      </c>
      <c r="CX72" s="22" t="str">
        <f t="shared" si="915"/>
        <v xml:space="preserve"> </v>
      </c>
      <c r="CY72" s="21"/>
      <c r="CZ72" s="21"/>
      <c r="DA72" s="63"/>
      <c r="DB72" s="22" t="str">
        <f t="shared" si="883"/>
        <v xml:space="preserve"> </v>
      </c>
      <c r="DC72" s="22" t="str">
        <f t="shared" si="884"/>
        <v xml:space="preserve"> </v>
      </c>
      <c r="DD72" s="21"/>
      <c r="DE72" s="21"/>
      <c r="DF72" s="63"/>
      <c r="DG72" s="22" t="str">
        <f t="shared" si="887"/>
        <v xml:space="preserve"> </v>
      </c>
      <c r="DH72" s="22" t="str">
        <f t="shared" si="888"/>
        <v xml:space="preserve"> </v>
      </c>
      <c r="DI72" s="21"/>
      <c r="DJ72" s="63"/>
      <c r="DK72" s="22" t="str">
        <f t="shared" si="890"/>
        <v xml:space="preserve"> </v>
      </c>
      <c r="DL72" s="21"/>
      <c r="DM72" s="21"/>
      <c r="DN72" s="63"/>
      <c r="DO72" s="22" t="str">
        <f t="shared" si="893"/>
        <v xml:space="preserve"> </v>
      </c>
      <c r="DP72" s="51" t="str">
        <f t="shared" si="894"/>
        <v xml:space="preserve"> </v>
      </c>
      <c r="DQ72" s="21"/>
      <c r="DR72" s="21"/>
      <c r="DS72" s="63"/>
      <c r="DT72" s="22" t="str">
        <f t="shared" si="902"/>
        <v xml:space="preserve"> </v>
      </c>
      <c r="DU72" s="22" t="str">
        <f t="shared" si="816"/>
        <v xml:space="preserve"> </v>
      </c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/>
      <c r="EL72" s="57"/>
      <c r="EM72" s="57"/>
      <c r="EN72" s="57"/>
    </row>
    <row r="73" spans="1:144" s="14" customFormat="1" ht="15.75" customHeight="1" outlineLevel="1" x14ac:dyDescent="0.25">
      <c r="A73" s="13">
        <f t="shared" si="916"/>
        <v>58</v>
      </c>
      <c r="B73" s="8" t="s">
        <v>19</v>
      </c>
      <c r="C73" s="21">
        <f>H73+AQ73</f>
        <v>227119.27</v>
      </c>
      <c r="D73" s="21">
        <f>I73+AR73</f>
        <v>-373694.97</v>
      </c>
      <c r="E73" s="21">
        <v>105405.16</v>
      </c>
      <c r="F73" s="22" t="str">
        <f>IF(D73&lt;=0," ",IF(D73/C73*100&gt;200,"СВ.200",D73/C73))</f>
        <v xml:space="preserve"> </v>
      </c>
      <c r="G73" s="22">
        <f t="shared" si="897"/>
        <v>-3.5453195080772133</v>
      </c>
      <c r="H73" s="21">
        <f t="shared" si="903"/>
        <v>185000</v>
      </c>
      <c r="I73" s="21">
        <f>N73+S73+X73+AC73+AH73+AM73</f>
        <v>-417815.17</v>
      </c>
      <c r="J73" s="19">
        <v>105405.15999999999</v>
      </c>
      <c r="K73" s="22" t="str">
        <f>IF(I73&lt;=0," ",IF(I73/H73*100&gt;200,"СВ.200",I73/H73))</f>
        <v xml:space="preserve"> </v>
      </c>
      <c r="L73" s="22">
        <f>IF(J73=0," ",IF(I73/J73*100&gt;200,"св.200",I73/J73))</f>
        <v>-3.9638967390211262</v>
      </c>
      <c r="M73" s="21">
        <v>37000</v>
      </c>
      <c r="N73" s="21">
        <v>19891.32</v>
      </c>
      <c r="O73" s="63">
        <v>27412.17</v>
      </c>
      <c r="P73" s="22">
        <f t="shared" si="822"/>
        <v>0.53760324324324327</v>
      </c>
      <c r="Q73" s="22">
        <f t="shared" si="823"/>
        <v>0.72563828401764618</v>
      </c>
      <c r="R73" s="21"/>
      <c r="S73" s="21"/>
      <c r="T73" s="63"/>
      <c r="U73" s="22" t="str">
        <f t="shared" si="826"/>
        <v xml:space="preserve"> </v>
      </c>
      <c r="V73" s="22" t="str">
        <f t="shared" si="904"/>
        <v xml:space="preserve"> </v>
      </c>
      <c r="W73" s="21">
        <v>55500</v>
      </c>
      <c r="X73" s="21">
        <v>-458385</v>
      </c>
      <c r="Y73" s="63">
        <v>52062.6</v>
      </c>
      <c r="Z73" s="22" t="str">
        <f t="shared" si="830"/>
        <v xml:space="preserve"> </v>
      </c>
      <c r="AA73" s="22">
        <f t="shared" si="831"/>
        <v>-8.8044968941236128</v>
      </c>
      <c r="AB73" s="21">
        <v>5000</v>
      </c>
      <c r="AC73" s="21">
        <v>7160.99</v>
      </c>
      <c r="AD73" s="63">
        <v>3996.89</v>
      </c>
      <c r="AE73" s="22">
        <f t="shared" si="834"/>
        <v>1.4321979999999999</v>
      </c>
      <c r="AF73" s="22">
        <f t="shared" si="835"/>
        <v>1.7916405004891303</v>
      </c>
      <c r="AG73" s="21">
        <v>87500</v>
      </c>
      <c r="AH73" s="21">
        <v>13517.52</v>
      </c>
      <c r="AI73" s="63">
        <v>21933.5</v>
      </c>
      <c r="AJ73" s="22">
        <f t="shared" si="838"/>
        <v>0.15448594285714287</v>
      </c>
      <c r="AK73" s="22">
        <f t="shared" si="839"/>
        <v>0.61629562085394485</v>
      </c>
      <c r="AL73" s="21"/>
      <c r="AM73" s="21"/>
      <c r="AN73" s="63"/>
      <c r="AO73" s="22" t="str">
        <f t="shared" si="652"/>
        <v xml:space="preserve"> </v>
      </c>
      <c r="AP73" s="22" t="str">
        <f t="shared" si="842"/>
        <v xml:space="preserve"> </v>
      </c>
      <c r="AQ73" s="21">
        <f t="shared" si="905"/>
        <v>42119.27</v>
      </c>
      <c r="AR73" s="21">
        <f>AW73+BB73+BG73+BL73+BQ73+BV73+CA73+CF73+++++CU73+CZ73+DE73+DI73+DM73+DR73</f>
        <v>44120.2</v>
      </c>
      <c r="AS73" s="36">
        <v>0</v>
      </c>
      <c r="AT73" s="22">
        <f>IF(AR73&lt;=0," ",IF(AQ73&lt;=0," ",IF(AR73/AQ73*100&gt;200,"СВ.200",AR73/AQ73)))</f>
        <v>1.0475062839408185</v>
      </c>
      <c r="AU73" s="22" t="str">
        <f>IF(AS73=0," ",IF(AR73/AS73*100&gt;200,"св.200",AR73/AS73))</f>
        <v xml:space="preserve"> </v>
      </c>
      <c r="AV73" s="21"/>
      <c r="AW73" s="21"/>
      <c r="AX73" s="63"/>
      <c r="AY73" s="22" t="str">
        <f t="shared" si="847"/>
        <v xml:space="preserve"> </v>
      </c>
      <c r="AZ73" s="22" t="str">
        <f t="shared" si="848"/>
        <v xml:space="preserve"> </v>
      </c>
      <c r="BA73" s="21">
        <v>42119.27</v>
      </c>
      <c r="BB73" s="21">
        <v>42119.27</v>
      </c>
      <c r="BC73" s="63"/>
      <c r="BD73" s="22">
        <f t="shared" si="906"/>
        <v>1</v>
      </c>
      <c r="BE73" s="22" t="str">
        <f t="shared" si="907"/>
        <v xml:space="preserve"> </v>
      </c>
      <c r="BF73" s="21"/>
      <c r="BG73" s="21"/>
      <c r="BH73" s="63"/>
      <c r="BI73" s="22" t="str">
        <f t="shared" si="908"/>
        <v xml:space="preserve"> </v>
      </c>
      <c r="BJ73" s="22" t="str">
        <f t="shared" si="909"/>
        <v xml:space="preserve"> </v>
      </c>
      <c r="BK73" s="21"/>
      <c r="BL73" s="21"/>
      <c r="BM73" s="63"/>
      <c r="BN73" s="22" t="str">
        <f t="shared" si="859"/>
        <v xml:space="preserve"> </v>
      </c>
      <c r="BO73" s="22" t="str">
        <f t="shared" si="860"/>
        <v xml:space="preserve"> </v>
      </c>
      <c r="BP73" s="21"/>
      <c r="BQ73" s="21"/>
      <c r="BR73" s="63"/>
      <c r="BS73" s="22" t="str">
        <f t="shared" si="899"/>
        <v xml:space="preserve"> </v>
      </c>
      <c r="BT73" s="22" t="str">
        <f t="shared" si="863"/>
        <v xml:space="preserve"> </v>
      </c>
      <c r="BU73" s="21"/>
      <c r="BV73" s="21"/>
      <c r="BW73" s="63"/>
      <c r="BX73" s="22" t="str">
        <f t="shared" si="864"/>
        <v xml:space="preserve"> </v>
      </c>
      <c r="BY73" s="22" t="str">
        <f t="shared" si="865"/>
        <v xml:space="preserve"> </v>
      </c>
      <c r="BZ73" s="21"/>
      <c r="CA73" s="21"/>
      <c r="CB73" s="63"/>
      <c r="CC73" s="22" t="str">
        <f t="shared" si="625"/>
        <v xml:space="preserve"> </v>
      </c>
      <c r="CD73" s="22" t="str">
        <f t="shared" si="868"/>
        <v xml:space="preserve"> </v>
      </c>
      <c r="CE73" s="21">
        <f t="shared" si="910"/>
        <v>0</v>
      </c>
      <c r="CF73" s="21">
        <f t="shared" si="911"/>
        <v>0</v>
      </c>
      <c r="CG73" s="21">
        <v>0</v>
      </c>
      <c r="CH73" s="22" t="str">
        <f t="shared" si="871"/>
        <v xml:space="preserve"> </v>
      </c>
      <c r="CI73" s="22" t="str">
        <f t="shared" si="912"/>
        <v xml:space="preserve"> </v>
      </c>
      <c r="CJ73" s="21"/>
      <c r="CK73" s="21"/>
      <c r="CL73" s="63"/>
      <c r="CM73" s="22" t="str">
        <f t="shared" si="874"/>
        <v xml:space="preserve"> </v>
      </c>
      <c r="CN73" s="22" t="str">
        <f t="shared" si="913"/>
        <v xml:space="preserve"> </v>
      </c>
      <c r="CO73" s="21"/>
      <c r="CP73" s="21"/>
      <c r="CQ73" s="63"/>
      <c r="CR73" s="22" t="str">
        <f t="shared" si="877"/>
        <v xml:space="preserve"> </v>
      </c>
      <c r="CS73" s="22" t="str">
        <f t="shared" si="878"/>
        <v xml:space="preserve"> </v>
      </c>
      <c r="CT73" s="21"/>
      <c r="CU73" s="21"/>
      <c r="CV73" s="63"/>
      <c r="CW73" s="22" t="str">
        <f t="shared" si="914"/>
        <v xml:space="preserve"> </v>
      </c>
      <c r="CX73" s="22" t="str">
        <f t="shared" si="915"/>
        <v xml:space="preserve"> </v>
      </c>
      <c r="CY73" s="21"/>
      <c r="CZ73" s="21"/>
      <c r="DA73" s="63"/>
      <c r="DB73" s="22" t="str">
        <f t="shared" si="883"/>
        <v xml:space="preserve"> </v>
      </c>
      <c r="DC73" s="22" t="str">
        <f t="shared" si="884"/>
        <v xml:space="preserve"> </v>
      </c>
      <c r="DD73" s="21"/>
      <c r="DE73" s="21"/>
      <c r="DF73" s="63"/>
      <c r="DG73" s="22" t="str">
        <f t="shared" si="887"/>
        <v xml:space="preserve"> </v>
      </c>
      <c r="DH73" s="22" t="str">
        <f t="shared" si="888"/>
        <v xml:space="preserve"> </v>
      </c>
      <c r="DI73" s="21">
        <v>2000.93</v>
      </c>
      <c r="DJ73" s="63"/>
      <c r="DK73" s="22" t="str">
        <f t="shared" si="890"/>
        <v xml:space="preserve"> </v>
      </c>
      <c r="DL73" s="21"/>
      <c r="DM73" s="21"/>
      <c r="DN73" s="63"/>
      <c r="DO73" s="22" t="str">
        <f t="shared" si="893"/>
        <v xml:space="preserve"> </v>
      </c>
      <c r="DP73" s="51" t="str">
        <f t="shared" si="894"/>
        <v xml:space="preserve"> </v>
      </c>
      <c r="DQ73" s="21"/>
      <c r="DR73" s="21"/>
      <c r="DS73" s="63"/>
      <c r="DT73" s="22" t="str">
        <f t="shared" si="902"/>
        <v xml:space="preserve"> </v>
      </c>
      <c r="DU73" s="22" t="str">
        <f t="shared" si="816"/>
        <v xml:space="preserve"> </v>
      </c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  <c r="EN73" s="57"/>
    </row>
    <row r="74" spans="1:144" s="14" customFormat="1" ht="18" customHeight="1" outlineLevel="1" x14ac:dyDescent="0.25">
      <c r="A74" s="13">
        <f t="shared" si="916"/>
        <v>59</v>
      </c>
      <c r="B74" s="8" t="s">
        <v>7</v>
      </c>
      <c r="C74" s="21">
        <f>H74+AQ74</f>
        <v>784453.97</v>
      </c>
      <c r="D74" s="21">
        <f>I74+AR74</f>
        <v>552862.14</v>
      </c>
      <c r="E74" s="21">
        <v>302437.28999999998</v>
      </c>
      <c r="F74" s="22">
        <f>IF(D74&lt;=0," ",IF(D74/C74*100&gt;200,"СВ.200",D74/C74))</f>
        <v>0.70477320676954447</v>
      </c>
      <c r="G74" s="22">
        <f t="shared" si="897"/>
        <v>1.828022397634895</v>
      </c>
      <c r="H74" s="21">
        <f t="shared" si="903"/>
        <v>506000</v>
      </c>
      <c r="I74" s="21">
        <f>N74+S74+X74+AC74+AH74+AM74</f>
        <v>320063.31</v>
      </c>
      <c r="J74" s="19">
        <v>302437.28999999998</v>
      </c>
      <c r="K74" s="22">
        <f>IF(I74&lt;=0," ",IF(I74/H74*100&gt;200,"СВ.200",I74/H74))</f>
        <v>0.63253618577075099</v>
      </c>
      <c r="L74" s="22">
        <f>IF(J74=0," ",IF(I74/J74*100&gt;200,"св.200",I74/J74))</f>
        <v>1.0582799164745855</v>
      </c>
      <c r="M74" s="21">
        <v>151000</v>
      </c>
      <c r="N74" s="21">
        <v>84579.76</v>
      </c>
      <c r="O74" s="63">
        <v>84015.33</v>
      </c>
      <c r="P74" s="22">
        <f t="shared" si="822"/>
        <v>0.56013086092715225</v>
      </c>
      <c r="Q74" s="22">
        <f t="shared" si="823"/>
        <v>1.0067181786942929</v>
      </c>
      <c r="R74" s="21"/>
      <c r="S74" s="21"/>
      <c r="T74" s="63"/>
      <c r="U74" s="22" t="str">
        <f t="shared" si="826"/>
        <v xml:space="preserve"> </v>
      </c>
      <c r="V74" s="22" t="str">
        <f t="shared" si="904"/>
        <v xml:space="preserve"> </v>
      </c>
      <c r="W74" s="21">
        <v>58100</v>
      </c>
      <c r="X74" s="21">
        <v>58027.5</v>
      </c>
      <c r="Y74" s="63">
        <v>93993.09</v>
      </c>
      <c r="Z74" s="22">
        <f t="shared" ref="Z74" si="917">IF(X74&lt;=0," ",IF(W74&lt;=0," ",IF(X74/W74*100&gt;200,"СВ.200",X74/W74)))</f>
        <v>0.99875215146299479</v>
      </c>
      <c r="AA74" s="22">
        <f t="shared" ref="AA74" si="918">IF(Y74=0," ",IF(X74/Y74*100&gt;200,"св.200",X74/Y74))</f>
        <v>0.6173592122569862</v>
      </c>
      <c r="AB74" s="21">
        <v>110310</v>
      </c>
      <c r="AC74" s="21">
        <v>110306.6</v>
      </c>
      <c r="AD74" s="63">
        <v>5237.32</v>
      </c>
      <c r="AE74" s="22">
        <f t="shared" si="834"/>
        <v>0.99996917777173422</v>
      </c>
      <c r="AF74" s="22" t="str">
        <f t="shared" si="835"/>
        <v>св.200</v>
      </c>
      <c r="AG74" s="21">
        <v>186590</v>
      </c>
      <c r="AH74" s="21">
        <v>67149.45</v>
      </c>
      <c r="AI74" s="63">
        <v>119191.55</v>
      </c>
      <c r="AJ74" s="22">
        <f t="shared" si="838"/>
        <v>0.35987700305482606</v>
      </c>
      <c r="AK74" s="22">
        <f t="shared" si="839"/>
        <v>0.56337424926515345</v>
      </c>
      <c r="AL74" s="21"/>
      <c r="AM74" s="21"/>
      <c r="AN74" s="63"/>
      <c r="AO74" s="22" t="str">
        <f t="shared" si="652"/>
        <v xml:space="preserve"> </v>
      </c>
      <c r="AP74" s="22" t="str">
        <f t="shared" si="842"/>
        <v xml:space="preserve"> </v>
      </c>
      <c r="AQ74" s="21">
        <f t="shared" si="905"/>
        <v>278453.96999999997</v>
      </c>
      <c r="AR74" s="21">
        <f>AW74+BB74+BG74+BL74+BQ74+BV74+CA74+CF74+++++CU74+CZ74+DE74+DI74+DM74+DR74</f>
        <v>232798.83</v>
      </c>
      <c r="AS74" s="36">
        <v>0</v>
      </c>
      <c r="AT74" s="22">
        <f>IF(AR74&lt;=0," ",IF(AQ74&lt;=0," ",IF(AR74/AQ74*100&gt;200,"СВ.200",AR74/AQ74)))</f>
        <v>0.83604062100461352</v>
      </c>
      <c r="AU74" s="22" t="str">
        <f>IF(AS74=0," ",IF(AR74/AS74*100&gt;200,"св.200",AR74/AS74))</f>
        <v xml:space="preserve"> </v>
      </c>
      <c r="AV74" s="21"/>
      <c r="AW74" s="21"/>
      <c r="AX74" s="63"/>
      <c r="AY74" s="22" t="str">
        <f t="shared" si="847"/>
        <v xml:space="preserve"> </v>
      </c>
      <c r="AZ74" s="22" t="str">
        <f t="shared" si="848"/>
        <v xml:space="preserve"> </v>
      </c>
      <c r="BA74" s="21">
        <v>45655.14</v>
      </c>
      <c r="BB74" s="21"/>
      <c r="BC74" s="63"/>
      <c r="BD74" s="22" t="str">
        <f t="shared" si="906"/>
        <v xml:space="preserve"> </v>
      </c>
      <c r="BE74" s="22" t="str">
        <f t="shared" si="907"/>
        <v xml:space="preserve"> </v>
      </c>
      <c r="BF74" s="21"/>
      <c r="BG74" s="21"/>
      <c r="BH74" s="63"/>
      <c r="BI74" s="22" t="str">
        <f t="shared" si="908"/>
        <v xml:space="preserve"> </v>
      </c>
      <c r="BJ74" s="22" t="str">
        <f t="shared" si="909"/>
        <v xml:space="preserve"> </v>
      </c>
      <c r="BK74" s="21"/>
      <c r="BL74" s="21"/>
      <c r="BM74" s="63"/>
      <c r="BN74" s="22" t="str">
        <f t="shared" si="859"/>
        <v xml:space="preserve"> </v>
      </c>
      <c r="BO74" s="22" t="str">
        <f t="shared" si="860"/>
        <v xml:space="preserve"> </v>
      </c>
      <c r="BP74" s="21"/>
      <c r="BQ74" s="21"/>
      <c r="BR74" s="63"/>
      <c r="BS74" s="22" t="str">
        <f t="shared" si="899"/>
        <v xml:space="preserve"> </v>
      </c>
      <c r="BT74" s="22" t="str">
        <f t="shared" si="863"/>
        <v xml:space="preserve"> </v>
      </c>
      <c r="BU74" s="21"/>
      <c r="BV74" s="21"/>
      <c r="BW74" s="63"/>
      <c r="BX74" s="22" t="str">
        <f t="shared" si="864"/>
        <v xml:space="preserve"> </v>
      </c>
      <c r="BY74" s="22" t="str">
        <f t="shared" si="865"/>
        <v xml:space="preserve"> </v>
      </c>
      <c r="BZ74" s="21">
        <v>171175.83</v>
      </c>
      <c r="CA74" s="21">
        <v>171175.83</v>
      </c>
      <c r="CB74" s="63"/>
      <c r="CC74" s="22">
        <f t="shared" si="625"/>
        <v>1</v>
      </c>
      <c r="CD74" s="22" t="str">
        <f t="shared" si="868"/>
        <v xml:space="preserve"> </v>
      </c>
      <c r="CE74" s="21">
        <f t="shared" si="910"/>
        <v>61623</v>
      </c>
      <c r="CF74" s="21">
        <f t="shared" si="911"/>
        <v>61623</v>
      </c>
      <c r="CG74" s="21">
        <v>0</v>
      </c>
      <c r="CH74" s="22">
        <f t="shared" si="871"/>
        <v>1</v>
      </c>
      <c r="CI74" s="22" t="str">
        <f t="shared" si="912"/>
        <v xml:space="preserve"> </v>
      </c>
      <c r="CJ74" s="21"/>
      <c r="CK74" s="21"/>
      <c r="CL74" s="63"/>
      <c r="CM74" s="22" t="str">
        <f t="shared" si="874"/>
        <v xml:space="preserve"> </v>
      </c>
      <c r="CN74" s="22" t="str">
        <f t="shared" si="913"/>
        <v xml:space="preserve"> </v>
      </c>
      <c r="CO74" s="21">
        <v>61623</v>
      </c>
      <c r="CP74" s="21">
        <v>61623</v>
      </c>
      <c r="CQ74" s="63"/>
      <c r="CR74" s="22">
        <f t="shared" si="877"/>
        <v>1</v>
      </c>
      <c r="CS74" s="22" t="str">
        <f t="shared" si="878"/>
        <v xml:space="preserve"> </v>
      </c>
      <c r="CT74" s="21"/>
      <c r="CU74" s="21"/>
      <c r="CV74" s="63"/>
      <c r="CW74" s="22" t="str">
        <f t="shared" si="914"/>
        <v xml:space="preserve"> </v>
      </c>
      <c r="CX74" s="22" t="str">
        <f t="shared" si="915"/>
        <v xml:space="preserve"> </v>
      </c>
      <c r="CY74" s="21"/>
      <c r="CZ74" s="21"/>
      <c r="DA74" s="63"/>
      <c r="DB74" s="22" t="str">
        <f t="shared" si="883"/>
        <v xml:space="preserve"> </v>
      </c>
      <c r="DC74" s="22" t="str">
        <f t="shared" si="884"/>
        <v xml:space="preserve"> </v>
      </c>
      <c r="DD74" s="21"/>
      <c r="DE74" s="21"/>
      <c r="DF74" s="63"/>
      <c r="DG74" s="22" t="str">
        <f t="shared" si="887"/>
        <v xml:space="preserve"> </v>
      </c>
      <c r="DH74" s="22" t="str">
        <f t="shared" si="888"/>
        <v xml:space="preserve"> </v>
      </c>
      <c r="DI74" s="21"/>
      <c r="DJ74" s="63"/>
      <c r="DK74" s="22" t="str">
        <f t="shared" si="890"/>
        <v xml:space="preserve"> </v>
      </c>
      <c r="DL74" s="21"/>
      <c r="DM74" s="21"/>
      <c r="DN74" s="63"/>
      <c r="DO74" s="22" t="str">
        <f t="shared" si="893"/>
        <v xml:space="preserve"> </v>
      </c>
      <c r="DP74" s="51" t="str">
        <f t="shared" si="894"/>
        <v xml:space="preserve"> </v>
      </c>
      <c r="DQ74" s="21"/>
      <c r="DR74" s="21"/>
      <c r="DS74" s="63"/>
      <c r="DT74" s="22" t="str">
        <f t="shared" si="902"/>
        <v xml:space="preserve"> </v>
      </c>
      <c r="DU74" s="22" t="str">
        <f t="shared" si="816"/>
        <v xml:space="preserve"> </v>
      </c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/>
      <c r="EL74" s="57"/>
      <c r="EM74" s="57"/>
      <c r="EN74" s="57"/>
    </row>
    <row r="75" spans="1:144" s="16" customFormat="1" ht="15.75" x14ac:dyDescent="0.25">
      <c r="A75" s="15"/>
      <c r="B75" s="7" t="s">
        <v>132</v>
      </c>
      <c r="C75" s="24">
        <f>SUM(C76:C79)</f>
        <v>39287839.979999997</v>
      </c>
      <c r="D75" s="24">
        <f t="shared" ref="D75" si="919">SUM(D76:D79)</f>
        <v>19658130.560000002</v>
      </c>
      <c r="E75" s="24">
        <v>18597797.82</v>
      </c>
      <c r="F75" s="20">
        <f>IF(D75&lt;=0," ",IF(D75/C75*100&gt;200,"СВ.200",D75/C75))</f>
        <v>0.50036170402870805</v>
      </c>
      <c r="G75" s="20">
        <f t="shared" si="897"/>
        <v>1.0570138868194237</v>
      </c>
      <c r="H75" s="24">
        <f t="shared" ref="H75" si="920">SUM(H76:H79)</f>
        <v>37118718.519999996</v>
      </c>
      <c r="I75" s="24">
        <f t="shared" ref="I75" si="921">SUM(I76:I79)</f>
        <v>18546579.680000003</v>
      </c>
      <c r="J75" s="39">
        <v>14516796.060000001</v>
      </c>
      <c r="K75" s="20">
        <f>IF(I75&lt;=0," ",IF(I75/H75*100&gt;200,"СВ.200",I75/H75))</f>
        <v>0.49965571063577779</v>
      </c>
      <c r="L75" s="20">
        <f>IF(J75=0," ",IF(I75/J75*100&gt;200,"св.200",I75/J75))</f>
        <v>1.2775945603523209</v>
      </c>
      <c r="M75" s="24">
        <f t="shared" ref="M75" si="922">SUM(M76:M79)</f>
        <v>30162439.300000001</v>
      </c>
      <c r="N75" s="24">
        <f t="shared" ref="N75" si="923">SUM(N76:N79)</f>
        <v>16451721.959999999</v>
      </c>
      <c r="O75" s="39">
        <v>12849265.68</v>
      </c>
      <c r="P75" s="20">
        <f t="shared" si="822"/>
        <v>0.54543738310979373</v>
      </c>
      <c r="Q75" s="20">
        <f t="shared" si="823"/>
        <v>1.28036281369816</v>
      </c>
      <c r="R75" s="24">
        <f t="shared" ref="R75" si="924">SUM(R76:R79)</f>
        <v>1519392.52</v>
      </c>
      <c r="S75" s="24">
        <f t="shared" ref="S75" si="925">SUM(S76:S79)</f>
        <v>731026.48</v>
      </c>
      <c r="T75" s="39">
        <v>710945.75</v>
      </c>
      <c r="U75" s="20">
        <f t="shared" si="826"/>
        <v>0.48113076139140132</v>
      </c>
      <c r="V75" s="20">
        <f t="shared" si="827"/>
        <v>1.0282450946503301</v>
      </c>
      <c r="W75" s="24">
        <f t="shared" ref="W75" si="926">SUM(W76:W79)</f>
        <v>20286.7</v>
      </c>
      <c r="X75" s="24">
        <f t="shared" ref="X75" si="927">SUM(X76:X79)</f>
        <v>23111.9</v>
      </c>
      <c r="Y75" s="39">
        <v>22005.599999999999</v>
      </c>
      <c r="Z75" s="20">
        <f t="shared" si="830"/>
        <v>1.1392636554984301</v>
      </c>
      <c r="AA75" s="20">
        <f t="shared" si="831"/>
        <v>1.0502735667284693</v>
      </c>
      <c r="AB75" s="24">
        <f t="shared" ref="AB75" si="928">SUM(AB76:AB79)</f>
        <v>1121600</v>
      </c>
      <c r="AC75" s="24">
        <f t="shared" ref="AC75" si="929">SUM(AC76:AC79)</f>
        <v>51137.89</v>
      </c>
      <c r="AD75" s="39">
        <v>-113231.92</v>
      </c>
      <c r="AE75" s="20">
        <f t="shared" ref="AE75" si="930">IF(AC75&lt;=0," ",IF(AB75&lt;=0," ",IF(AC75/AB75*100&gt;200,"СВ.200",AC75/AB75)))</f>
        <v>4.559369650499287E-2</v>
      </c>
      <c r="AF75" s="20">
        <f t="shared" ref="AF75" si="931">IF(AD75=0," ",IF(AC75/AD75*100&gt;200,"св.200",AC75/AD75))</f>
        <v>-0.45162079738646133</v>
      </c>
      <c r="AG75" s="24">
        <f t="shared" ref="AG75" si="932">SUM(AG76:AG79)</f>
        <v>4295000</v>
      </c>
      <c r="AH75" s="24">
        <f t="shared" ref="AH75" si="933">SUM(AH76:AH79)</f>
        <v>1289581.45</v>
      </c>
      <c r="AI75" s="39">
        <v>1047810.95</v>
      </c>
      <c r="AJ75" s="20">
        <f t="shared" si="838"/>
        <v>0.30025179278230502</v>
      </c>
      <c r="AK75" s="20">
        <f t="shared" si="839"/>
        <v>1.230738665214369</v>
      </c>
      <c r="AL75" s="24">
        <f t="shared" ref="AL75" si="934">SUM(AL76:AL79)</f>
        <v>0</v>
      </c>
      <c r="AM75" s="24">
        <f t="shared" ref="AM75" si="935">SUM(AM76:AM79)</f>
        <v>0</v>
      </c>
      <c r="AN75" s="39">
        <v>0</v>
      </c>
      <c r="AO75" s="20" t="str">
        <f t="shared" si="652"/>
        <v xml:space="preserve"> </v>
      </c>
      <c r="AP75" s="20" t="str">
        <f t="shared" si="842"/>
        <v xml:space="preserve"> </v>
      </c>
      <c r="AQ75" s="24">
        <f t="shared" ref="AQ75" si="936">SUM(AQ76:AQ79)</f>
        <v>2169121.46</v>
      </c>
      <c r="AR75" s="24">
        <f t="shared" ref="AR75" si="937">SUM(AR76:AR79)</f>
        <v>1111550.8799999999</v>
      </c>
      <c r="AS75" s="39">
        <v>4081001.7600000002</v>
      </c>
      <c r="AT75" s="20">
        <f>IF(AR75&lt;=0," ",IF(AQ75&lt;=0," ",IF(AR75/AQ75*100&gt;200,"СВ.200",AR75/AQ75)))</f>
        <v>0.51244289473766946</v>
      </c>
      <c r="AU75" s="20">
        <f>IF(AS75=0," ",IF(AR75/AS75*100&gt;200,"св.200",AR75/AS75))</f>
        <v>0.27237206582336781</v>
      </c>
      <c r="AV75" s="24">
        <f t="shared" ref="AV75" si="938">SUM(AV76:AV79)</f>
        <v>592800</v>
      </c>
      <c r="AW75" s="24">
        <f t="shared" ref="AW75" si="939">SUM(AW76:AW79)</f>
        <v>306526.5</v>
      </c>
      <c r="AX75" s="39">
        <v>245651.58000000002</v>
      </c>
      <c r="AY75" s="20">
        <f t="shared" si="847"/>
        <v>0.51708248987854255</v>
      </c>
      <c r="AZ75" s="20">
        <f t="shared" si="848"/>
        <v>1.2478100079795944</v>
      </c>
      <c r="BA75" s="24">
        <f t="shared" ref="BA75" si="940">SUM(BA76:BA79)</f>
        <v>15000</v>
      </c>
      <c r="BB75" s="24">
        <f t="shared" ref="BB75" si="941">SUM(BB76:BB79)</f>
        <v>12279.33</v>
      </c>
      <c r="BC75" s="39">
        <v>31736.84</v>
      </c>
      <c r="BD75" s="20">
        <f t="shared" si="851"/>
        <v>0.81862199999999996</v>
      </c>
      <c r="BE75" s="20">
        <f t="shared" si="852"/>
        <v>0.38691092118812082</v>
      </c>
      <c r="BF75" s="24">
        <f t="shared" ref="BF75" si="942">SUM(BF76:BF79)</f>
        <v>18204</v>
      </c>
      <c r="BG75" s="24">
        <f t="shared" ref="BG75" si="943">SUM(BG76:BG79)</f>
        <v>30456.240000000002</v>
      </c>
      <c r="BH75" s="39">
        <v>9102</v>
      </c>
      <c r="BI75" s="20">
        <f t="shared" si="855"/>
        <v>1.6730520764667107</v>
      </c>
      <c r="BJ75" s="20" t="str">
        <f t="shared" si="856"/>
        <v>св.200</v>
      </c>
      <c r="BK75" s="24">
        <f t="shared" ref="BK75" si="944">SUM(BK76:BK79)</f>
        <v>0</v>
      </c>
      <c r="BL75" s="24">
        <f t="shared" ref="BL75" si="945">SUM(BL76:BL79)</f>
        <v>0</v>
      </c>
      <c r="BM75" s="39">
        <v>0</v>
      </c>
      <c r="BN75" s="20" t="str">
        <f t="shared" si="859"/>
        <v xml:space="preserve"> </v>
      </c>
      <c r="BO75" s="20" t="str">
        <f t="shared" si="860"/>
        <v xml:space="preserve"> </v>
      </c>
      <c r="BP75" s="24">
        <f t="shared" ref="BP75" si="946">SUM(BP76:BP79)</f>
        <v>85000</v>
      </c>
      <c r="BQ75" s="24">
        <f t="shared" ref="BQ75" si="947">SUM(BQ76:BQ79)</f>
        <v>49406.34</v>
      </c>
      <c r="BR75" s="39">
        <v>53031.19</v>
      </c>
      <c r="BS75" s="20">
        <f t="shared" si="899"/>
        <v>0.58125105882352934</v>
      </c>
      <c r="BT75" s="20">
        <f t="shared" si="863"/>
        <v>0.93164682896989481</v>
      </c>
      <c r="BU75" s="24">
        <f t="shared" ref="BU75" si="948">SUM(BU76:BU79)</f>
        <v>313000</v>
      </c>
      <c r="BV75" s="24">
        <f t="shared" ref="BV75" si="949">SUM(BV76:BV79)</f>
        <v>191962.73</v>
      </c>
      <c r="BW75" s="39">
        <v>301508.14</v>
      </c>
      <c r="BX75" s="20">
        <f t="shared" si="864"/>
        <v>0.61329945686900966</v>
      </c>
      <c r="BY75" s="20">
        <f t="shared" si="865"/>
        <v>0.63667511596867665</v>
      </c>
      <c r="BZ75" s="24">
        <f t="shared" ref="BZ75" si="950">SUM(BZ76:BZ79)</f>
        <v>0</v>
      </c>
      <c r="CA75" s="24">
        <f t="shared" ref="CA75" si="951">SUM(CA76:CA79)</f>
        <v>0</v>
      </c>
      <c r="CB75" s="39">
        <v>0</v>
      </c>
      <c r="CC75" s="20" t="str">
        <f t="shared" si="625"/>
        <v xml:space="preserve"> </v>
      </c>
      <c r="CD75" s="20" t="str">
        <f t="shared" si="868"/>
        <v xml:space="preserve"> </v>
      </c>
      <c r="CE75" s="24">
        <f t="shared" ref="CE75" si="952">SUM(CE76:CE79)</f>
        <v>1119117.46</v>
      </c>
      <c r="CF75" s="24">
        <f t="shared" ref="CF75" si="953">SUM(CF76:CF79)</f>
        <v>504919.74</v>
      </c>
      <c r="CG75" s="39">
        <v>3313169.6</v>
      </c>
      <c r="CH75" s="20">
        <f t="shared" si="871"/>
        <v>0.45117671562375589</v>
      </c>
      <c r="CI75" s="20">
        <f t="shared" si="912"/>
        <v>0.15239779454694985</v>
      </c>
      <c r="CJ75" s="24">
        <f t="shared" ref="CJ75" si="954">SUM(CJ76:CJ79)</f>
        <v>70000</v>
      </c>
      <c r="CK75" s="24">
        <f t="shared" ref="CK75" si="955">SUM(CK76:CK79)</f>
        <v>116897.28</v>
      </c>
      <c r="CL75" s="39">
        <v>43350.7</v>
      </c>
      <c r="CM75" s="20">
        <f t="shared" si="874"/>
        <v>1.6699611428571428</v>
      </c>
      <c r="CN75" s="20" t="str">
        <f t="shared" si="913"/>
        <v>св.200</v>
      </c>
      <c r="CO75" s="24">
        <f t="shared" ref="CO75" si="956">SUM(CO76:CO79)</f>
        <v>1049117.46</v>
      </c>
      <c r="CP75" s="24">
        <f t="shared" ref="CP75" si="957">SUM(CP76:CP79)</f>
        <v>388022.46</v>
      </c>
      <c r="CQ75" s="39">
        <v>3269818.9</v>
      </c>
      <c r="CR75" s="20">
        <f t="shared" si="877"/>
        <v>0.36985606930991316</v>
      </c>
      <c r="CS75" s="20">
        <f t="shared" si="878"/>
        <v>0.1186678748477477</v>
      </c>
      <c r="CT75" s="24">
        <f t="shared" ref="CT75" si="958">SUM(CT76:CT79)</f>
        <v>0</v>
      </c>
      <c r="CU75" s="24">
        <f t="shared" ref="CU75" si="959">SUM(CU76:CU79)</f>
        <v>0</v>
      </c>
      <c r="CV75" s="39">
        <v>0</v>
      </c>
      <c r="CW75" s="31" t="str">
        <f t="shared" si="914"/>
        <v xml:space="preserve"> </v>
      </c>
      <c r="CX75" s="31" t="str">
        <f t="shared" si="915"/>
        <v xml:space="preserve"> </v>
      </c>
      <c r="CY75" s="24">
        <f t="shared" ref="CY75" si="960">SUM(CY76:CY79)</f>
        <v>0</v>
      </c>
      <c r="CZ75" s="24">
        <f t="shared" ref="CZ75" si="961">SUM(CZ76:CZ79)</f>
        <v>0</v>
      </c>
      <c r="DA75" s="39">
        <v>0</v>
      </c>
      <c r="DB75" s="20" t="str">
        <f t="shared" si="883"/>
        <v xml:space="preserve"> </v>
      </c>
      <c r="DC75" s="20" t="str">
        <f t="shared" si="884"/>
        <v xml:space="preserve"> </v>
      </c>
      <c r="DD75" s="24">
        <f t="shared" ref="DD75" si="962">SUM(DD76:DD79)</f>
        <v>0</v>
      </c>
      <c r="DE75" s="24">
        <f t="shared" ref="DE75" si="963">SUM(DE76:DE79)</f>
        <v>0</v>
      </c>
      <c r="DF75" s="39">
        <v>3978.41</v>
      </c>
      <c r="DG75" s="20" t="str">
        <f t="shared" si="887"/>
        <v xml:space="preserve"> </v>
      </c>
      <c r="DH75" s="20">
        <f t="shared" si="888"/>
        <v>0</v>
      </c>
      <c r="DI75" s="24">
        <f t="shared" ref="DI75" si="964">SUM(DI76:DI79)</f>
        <v>0</v>
      </c>
      <c r="DJ75" s="39">
        <v>0</v>
      </c>
      <c r="DK75" s="20" t="str">
        <f t="shared" si="890"/>
        <v xml:space="preserve"> </v>
      </c>
      <c r="DL75" s="24">
        <f t="shared" ref="DL75" si="965">SUM(DL76:DL79)</f>
        <v>0</v>
      </c>
      <c r="DM75" s="24">
        <f t="shared" ref="DM75" si="966">SUM(DM76:DM79)</f>
        <v>0</v>
      </c>
      <c r="DN75" s="39">
        <v>0</v>
      </c>
      <c r="DO75" s="20" t="str">
        <f t="shared" si="893"/>
        <v xml:space="preserve"> </v>
      </c>
      <c r="DP75" s="50" t="str">
        <f t="shared" si="894"/>
        <v xml:space="preserve"> </v>
      </c>
      <c r="DQ75" s="24">
        <f t="shared" ref="DQ75" si="967">SUM(DQ76:DQ79)</f>
        <v>26000</v>
      </c>
      <c r="DR75" s="24">
        <f t="shared" ref="DR75" si="968">SUM(DR76:DR79)</f>
        <v>16000</v>
      </c>
      <c r="DS75" s="39">
        <v>122824</v>
      </c>
      <c r="DT75" s="20">
        <f t="shared" si="902"/>
        <v>0.61538461538461542</v>
      </c>
      <c r="DU75" s="20">
        <f t="shared" si="816"/>
        <v>0.13026770012375433</v>
      </c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</row>
    <row r="76" spans="1:144" s="14" customFormat="1" ht="15.75" customHeight="1" outlineLevel="1" x14ac:dyDescent="0.25">
      <c r="A76" s="13">
        <v>60</v>
      </c>
      <c r="B76" s="8" t="s">
        <v>80</v>
      </c>
      <c r="C76" s="21">
        <f>H76+AQ76</f>
        <v>33077918.52</v>
      </c>
      <c r="D76" s="21">
        <f>I76+AR76</f>
        <v>17233254.379999999</v>
      </c>
      <c r="E76" s="21">
        <v>13796705.23</v>
      </c>
      <c r="F76" s="22">
        <f>IF(D76&lt;=0," ",IF(D76/C76*100&gt;200,"СВ.200",D76/C76))</f>
        <v>0.52098968590119132</v>
      </c>
      <c r="G76" s="22">
        <f t="shared" si="897"/>
        <v>1.2490847700744854</v>
      </c>
      <c r="H76" s="21">
        <f t="shared" ref="H76" si="969">M76+R76+W76+AB76+AG76+AL76</f>
        <v>32439918.52</v>
      </c>
      <c r="I76" s="21">
        <f>N76+S76+X76+AC76+AH76+AM76</f>
        <v>16858779.289999999</v>
      </c>
      <c r="J76" s="19">
        <v>13377233.84</v>
      </c>
      <c r="K76" s="22">
        <f>IF(I76&lt;=0," ",IF(I76/H76*100&gt;200,"СВ.200",I76/H76))</f>
        <v>0.51969240550361284</v>
      </c>
      <c r="L76" s="22">
        <f>IF(J76=0," ",IF(I76/J76*100&gt;200,"св.200",I76/J76))</f>
        <v>1.260258996115448</v>
      </c>
      <c r="M76" s="21">
        <v>28558526</v>
      </c>
      <c r="N76" s="21">
        <v>15356569.109999999</v>
      </c>
      <c r="O76" s="63">
        <v>12177094.85</v>
      </c>
      <c r="P76" s="22">
        <f t="shared" si="822"/>
        <v>0.53772274906625084</v>
      </c>
      <c r="Q76" s="22">
        <f t="shared" si="823"/>
        <v>1.2611028573863823</v>
      </c>
      <c r="R76" s="21">
        <v>1519392.52</v>
      </c>
      <c r="S76" s="21">
        <v>731026.48</v>
      </c>
      <c r="T76" s="63">
        <v>710945.75</v>
      </c>
      <c r="U76" s="22">
        <f t="shared" si="826"/>
        <v>0.48113076139140132</v>
      </c>
      <c r="V76" s="22">
        <f t="shared" si="827"/>
        <v>1.0282450946503301</v>
      </c>
      <c r="W76" s="21">
        <v>10000</v>
      </c>
      <c r="X76" s="21">
        <v>13185.5</v>
      </c>
      <c r="Y76" s="63">
        <v>10677</v>
      </c>
      <c r="Z76" s="22">
        <f t="shared" si="830"/>
        <v>1.3185500000000001</v>
      </c>
      <c r="AA76" s="22">
        <f t="shared" si="831"/>
        <v>1.2349442727357871</v>
      </c>
      <c r="AB76" s="21">
        <v>822000</v>
      </c>
      <c r="AC76" s="21">
        <v>8468.86</v>
      </c>
      <c r="AD76" s="63">
        <v>-127894.64</v>
      </c>
      <c r="AE76" s="22">
        <f t="shared" ref="AE76:AE79" si="970">IF(AC76&lt;=0," ",IF(AB76&lt;=0," ",IF(AC76/AB76*100&gt;200,"СВ.200",AC76/AB76)))</f>
        <v>1.0302749391727494E-2</v>
      </c>
      <c r="AF76" s="22">
        <f t="shared" si="835"/>
        <v>-6.6217474008293087E-2</v>
      </c>
      <c r="AG76" s="21">
        <v>1530000</v>
      </c>
      <c r="AH76" s="21">
        <v>749529.34</v>
      </c>
      <c r="AI76" s="63">
        <v>606410.88</v>
      </c>
      <c r="AJ76" s="22">
        <f t="shared" si="838"/>
        <v>0.48988845751633986</v>
      </c>
      <c r="AK76" s="22">
        <f t="shared" si="839"/>
        <v>1.2360090570934348</v>
      </c>
      <c r="AL76" s="21"/>
      <c r="AM76" s="21"/>
      <c r="AN76" s="63"/>
      <c r="AO76" s="22" t="str">
        <f t="shared" si="652"/>
        <v xml:space="preserve"> </v>
      </c>
      <c r="AP76" s="22" t="str">
        <f t="shared" si="842"/>
        <v xml:space="preserve"> </v>
      </c>
      <c r="AQ76" s="21">
        <f t="shared" ref="AQ76" si="971">AV76+BA76+BF76+BK76+BP76+BU76+BZ76+CE76+CT76+CY76+DD76+DL76+DQ76</f>
        <v>638000</v>
      </c>
      <c r="AR76" s="21">
        <f>AW76+BB76+BG76+BL76+BQ76+BV76+CA76+CF76+++++CU76+CZ76+DE76+DI76+DM76+DR76</f>
        <v>374475.08999999997</v>
      </c>
      <c r="AS76" s="36">
        <v>419471.39</v>
      </c>
      <c r="AT76" s="22">
        <f>IF(AR76&lt;=0," ",IF(AQ76&lt;=0," ",IF(AR76/AQ76*100&gt;200,"СВ.200",AR76/AQ76)))</f>
        <v>0.58695155172413793</v>
      </c>
      <c r="AU76" s="22">
        <f>IF(AS76=0," ",IF(AR76/AS76*100&gt;200,"св.200",AR76/AS76))</f>
        <v>0.89273094405794862</v>
      </c>
      <c r="AV76" s="21">
        <v>250000</v>
      </c>
      <c r="AW76" s="21">
        <v>60037.23</v>
      </c>
      <c r="AX76" s="63">
        <v>67290.06</v>
      </c>
      <c r="AY76" s="22">
        <f t="shared" si="847"/>
        <v>0.24014892000000002</v>
      </c>
      <c r="AZ76" s="22">
        <f t="shared" si="848"/>
        <v>0.8922154327102696</v>
      </c>
      <c r="BA76" s="21"/>
      <c r="BB76" s="21"/>
      <c r="BC76" s="63"/>
      <c r="BD76" s="22" t="str">
        <f t="shared" si="851"/>
        <v xml:space="preserve"> </v>
      </c>
      <c r="BE76" s="22" t="str">
        <f t="shared" si="852"/>
        <v xml:space="preserve"> </v>
      </c>
      <c r="BF76" s="21"/>
      <c r="BG76" s="21">
        <v>21354.240000000002</v>
      </c>
      <c r="BH76" s="63"/>
      <c r="BI76" s="22" t="str">
        <f t="shared" si="855"/>
        <v xml:space="preserve"> </v>
      </c>
      <c r="BJ76" s="22" t="str">
        <f t="shared" si="856"/>
        <v xml:space="preserve"> </v>
      </c>
      <c r="BK76" s="21"/>
      <c r="BL76" s="21"/>
      <c r="BM76" s="63"/>
      <c r="BN76" s="22" t="str">
        <f t="shared" si="859"/>
        <v xml:space="preserve"> </v>
      </c>
      <c r="BO76" s="22" t="str">
        <f t="shared" si="860"/>
        <v xml:space="preserve"> </v>
      </c>
      <c r="BP76" s="21">
        <v>85000</v>
      </c>
      <c r="BQ76" s="21">
        <v>49406.34</v>
      </c>
      <c r="BR76" s="63">
        <v>53031.19</v>
      </c>
      <c r="BS76" s="22">
        <f t="shared" si="899"/>
        <v>0.58125105882352934</v>
      </c>
      <c r="BT76" s="22">
        <f>IF(BR76=0," ",IF(BQ76/BR76*100&gt;200,"св.200",BQ76/BR76))</f>
        <v>0.93164682896989481</v>
      </c>
      <c r="BU76" s="21">
        <v>233000</v>
      </c>
      <c r="BV76" s="21">
        <v>126780</v>
      </c>
      <c r="BW76" s="63">
        <v>251821.03</v>
      </c>
      <c r="BX76" s="22">
        <f>IF(BV76&lt;=0," ",IF(BU76&lt;=0," ",IF(BV76/BU76*100&gt;200,"СВ.200",BV76/BU76)))</f>
        <v>0.54412017167381976</v>
      </c>
      <c r="BY76" s="22">
        <f>IF(BW76=0," ",IF(BV76/BW76*100&gt;200,"св.200",BV76/BW76))</f>
        <v>0.5034527894671863</v>
      </c>
      <c r="BZ76" s="21"/>
      <c r="CA76" s="21"/>
      <c r="CB76" s="63"/>
      <c r="CC76" s="22" t="str">
        <f t="shared" si="625"/>
        <v xml:space="preserve"> </v>
      </c>
      <c r="CD76" s="22" t="str">
        <f t="shared" si="868"/>
        <v xml:space="preserve"> </v>
      </c>
      <c r="CE76" s="21">
        <f t="shared" ref="CE76" si="972">CJ76+CO76</f>
        <v>70000</v>
      </c>
      <c r="CF76" s="21">
        <f t="shared" ref="CF76" si="973">CK76+CP76</f>
        <v>116897.28</v>
      </c>
      <c r="CG76" s="21">
        <v>43350.7</v>
      </c>
      <c r="CH76" s="22">
        <f t="shared" si="871"/>
        <v>1.6699611428571428</v>
      </c>
      <c r="CI76" s="22" t="str">
        <f t="shared" si="912"/>
        <v>св.200</v>
      </c>
      <c r="CJ76" s="21">
        <v>70000</v>
      </c>
      <c r="CK76" s="21">
        <v>116897.28</v>
      </c>
      <c r="CL76" s="63">
        <v>43350.7</v>
      </c>
      <c r="CM76" s="22">
        <f t="shared" si="874"/>
        <v>1.6699611428571428</v>
      </c>
      <c r="CN76" s="22" t="str">
        <f t="shared" si="913"/>
        <v>св.200</v>
      </c>
      <c r="CO76" s="21"/>
      <c r="CP76" s="21"/>
      <c r="CQ76" s="63"/>
      <c r="CR76" s="22" t="str">
        <f t="shared" si="877"/>
        <v xml:space="preserve"> </v>
      </c>
      <c r="CS76" s="22" t="str">
        <f t="shared" si="878"/>
        <v xml:space="preserve"> </v>
      </c>
      <c r="CT76" s="21"/>
      <c r="CU76" s="21"/>
      <c r="CV76" s="63"/>
      <c r="CW76" s="22" t="str">
        <f t="shared" si="914"/>
        <v xml:space="preserve"> </v>
      </c>
      <c r="CX76" s="22" t="str">
        <f t="shared" si="915"/>
        <v xml:space="preserve"> </v>
      </c>
      <c r="CY76" s="21"/>
      <c r="CZ76" s="21"/>
      <c r="DA76" s="63"/>
      <c r="DB76" s="22" t="str">
        <f t="shared" si="883"/>
        <v xml:space="preserve"> </v>
      </c>
      <c r="DC76" s="22" t="str">
        <f t="shared" si="884"/>
        <v xml:space="preserve"> </v>
      </c>
      <c r="DD76" s="21"/>
      <c r="DE76" s="21"/>
      <c r="DF76" s="63">
        <v>3978.41</v>
      </c>
      <c r="DG76" s="22" t="str">
        <f t="shared" si="887"/>
        <v xml:space="preserve"> </v>
      </c>
      <c r="DH76" s="22">
        <f t="shared" si="888"/>
        <v>0</v>
      </c>
      <c r="DI76" s="21"/>
      <c r="DJ76" s="63"/>
      <c r="DK76" s="22" t="str">
        <f t="shared" si="890"/>
        <v xml:space="preserve"> </v>
      </c>
      <c r="DL76" s="21"/>
      <c r="DM76" s="21"/>
      <c r="DN76" s="63"/>
      <c r="DO76" s="22" t="str">
        <f t="shared" si="893"/>
        <v xml:space="preserve"> </v>
      </c>
      <c r="DP76" s="51" t="str">
        <f t="shared" si="894"/>
        <v xml:space="preserve"> </v>
      </c>
      <c r="DQ76" s="21"/>
      <c r="DR76" s="21"/>
      <c r="DS76" s="63">
        <v>0</v>
      </c>
      <c r="DT76" s="22" t="str">
        <f t="shared" ref="DT76" si="974">IF(DR76&lt;=0," ",IF(DQ76&lt;=0," ",IF(DR76/DQ76*100&gt;200,"СВ.200",DR76/DQ76)))</f>
        <v xml:space="preserve"> </v>
      </c>
      <c r="DU76" s="22" t="str">
        <f t="shared" ref="DU76" si="975">IF(DS76=0," ",IF(DR76/DS76*100&gt;200,"св.200",DR76/DS76))</f>
        <v xml:space="preserve"> </v>
      </c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</row>
    <row r="77" spans="1:144" s="14" customFormat="1" ht="15.75" customHeight="1" outlineLevel="1" x14ac:dyDescent="0.25">
      <c r="A77" s="13">
        <v>61</v>
      </c>
      <c r="B77" s="8" t="s">
        <v>59</v>
      </c>
      <c r="C77" s="21">
        <f>H77+AQ77</f>
        <v>1850022.46</v>
      </c>
      <c r="D77" s="21">
        <f>I77+AR77</f>
        <v>900672.55</v>
      </c>
      <c r="E77" s="21">
        <v>1087310.6399999999</v>
      </c>
      <c r="F77" s="22">
        <f>IF(D77&lt;=0," ",IF(D77/C77*100&gt;200,"СВ.200",D77/C77))</f>
        <v>0.48684411647629405</v>
      </c>
      <c r="G77" s="22">
        <f t="shared" si="897"/>
        <v>0.82834887921266009</v>
      </c>
      <c r="H77" s="21">
        <f t="shared" ref="H77:H79" si="976">M77+R77+W77+AB77+AG77+AL77</f>
        <v>1311000</v>
      </c>
      <c r="I77" s="21">
        <f>N77+S77+X77+AC77+AH77+AM77</f>
        <v>415894.42</v>
      </c>
      <c r="J77" s="19">
        <v>659145.68999999994</v>
      </c>
      <c r="K77" s="22">
        <f>IF(I77&lt;=0," ",IF(I77/H77*100&gt;200,"СВ.200",I77/H77))</f>
        <v>0.3172344927536232</v>
      </c>
      <c r="L77" s="22">
        <f>IF(J77=0," ",IF(I77/J77*100&gt;200,"св.200",I77/J77))</f>
        <v>0.63095978068217362</v>
      </c>
      <c r="M77" s="21">
        <v>110000</v>
      </c>
      <c r="N77" s="21">
        <v>89022.17</v>
      </c>
      <c r="O77" s="63">
        <v>499802.22</v>
      </c>
      <c r="P77" s="22">
        <f t="shared" ref="P77:P79" si="977">IF(N77&lt;=0," ",IF(M77&lt;=0," ",IF(N77/M77*100&gt;200,"СВ.200",N77/M77)))</f>
        <v>0.80929245454545451</v>
      </c>
      <c r="Q77" s="22">
        <f t="shared" ref="Q77:Q79" si="978">IF(O77=0," ",IF(N77/O77*100&gt;200,"св.200",N77/O77))</f>
        <v>0.17811479508834516</v>
      </c>
      <c r="R77" s="21"/>
      <c r="S77" s="21"/>
      <c r="T77" s="63"/>
      <c r="U77" s="22" t="str">
        <f t="shared" ref="U77:U79" si="979">IF(S77&lt;=0," ",IF(R77&lt;=0," ",IF(S77/R77*100&gt;200,"СВ.200",S77/R77)))</f>
        <v xml:space="preserve"> </v>
      </c>
      <c r="V77" s="22" t="str">
        <f t="shared" ref="V77:V79" si="980">IF(S77=0," ",IF(S77/T77*100&gt;200,"св.200",S77/T77))</f>
        <v xml:space="preserve"> </v>
      </c>
      <c r="W77" s="21">
        <v>3000</v>
      </c>
      <c r="X77" s="21">
        <v>2639.7</v>
      </c>
      <c r="Y77" s="63"/>
      <c r="Z77" s="22">
        <f t="shared" si="830"/>
        <v>0.8798999999999999</v>
      </c>
      <c r="AA77" s="22" t="str">
        <f t="shared" si="831"/>
        <v xml:space="preserve"> </v>
      </c>
      <c r="AB77" s="21">
        <v>68000</v>
      </c>
      <c r="AC77" s="21">
        <v>18806.12</v>
      </c>
      <c r="AD77" s="63">
        <v>11186.36</v>
      </c>
      <c r="AE77" s="22">
        <f t="shared" si="970"/>
        <v>0.27656058823529411</v>
      </c>
      <c r="AF77" s="22">
        <f t="shared" ref="AF77:AF79" si="981">IF(AD77=0," ",IF(AC77/AD77*100&gt;200,"св.200",AC77/AD77))</f>
        <v>1.6811652762829015</v>
      </c>
      <c r="AG77" s="21">
        <v>1130000</v>
      </c>
      <c r="AH77" s="21">
        <v>305426.43</v>
      </c>
      <c r="AI77" s="63">
        <v>148157.10999999999</v>
      </c>
      <c r="AJ77" s="22">
        <f t="shared" ref="AJ77:AJ79" si="982">IF(AH77&lt;=0," ",IF(AG77&lt;=0," ",IF(AH77/AG77*100&gt;200,"СВ.200",AH77/AG77)))</f>
        <v>0.27028887610619468</v>
      </c>
      <c r="AK77" s="22" t="str">
        <f t="shared" ref="AK77:AK79" si="983">IF(AI77=0," ",IF(AH77/AI77*100&gt;200,"св.200",AH77/AI77))</f>
        <v>св.200</v>
      </c>
      <c r="AL77" s="21"/>
      <c r="AM77" s="21"/>
      <c r="AN77" s="63"/>
      <c r="AO77" s="22" t="str">
        <f t="shared" ref="AO77:AO79" si="984">IF(AM77&lt;=0," ",IF(AL77&lt;=0," ",IF(AM77/AL77*100&gt;200,"СВ.200",AM77/AL77)))</f>
        <v xml:space="preserve"> </v>
      </c>
      <c r="AP77" s="22" t="str">
        <f t="shared" ref="AP77:AP79" si="985">IF(AN77=0," ",IF(AM77/AN77*100&gt;200,"св.200",AM77/AN77))</f>
        <v xml:space="preserve"> </v>
      </c>
      <c r="AQ77" s="21">
        <f t="shared" ref="AQ77:AQ79" si="986">AV77+BA77+BF77+BK77+BP77+BU77+BZ77+CE77+CT77+CY77+DD77+DL77+DQ77</f>
        <v>539022.46</v>
      </c>
      <c r="AR77" s="21">
        <f>AW77+BB77+BG77+BL77+BQ77+BV77+CA77+CF77+++++CU77+CZ77+DE77+DI77+DM77+DR77</f>
        <v>484778.13</v>
      </c>
      <c r="AS77" s="36">
        <v>428164.95</v>
      </c>
      <c r="AT77" s="22">
        <f>IF(AR77&lt;=0," ",IF(AQ77&lt;=0," ",IF(AR77/AQ77*100&gt;200,"СВ.200",AR77/AQ77)))</f>
        <v>0.89936536225225205</v>
      </c>
      <c r="AU77" s="22">
        <f>IF(AS77=0," ",IF(AR77/AS77*100&gt;200,"св.200",AR77/AS77))</f>
        <v>1.1322228267400216</v>
      </c>
      <c r="AV77" s="21">
        <v>30000</v>
      </c>
      <c r="AW77" s="21">
        <v>3293.61</v>
      </c>
      <c r="AX77" s="63">
        <v>540.95000000000005</v>
      </c>
      <c r="AY77" s="22">
        <f t="shared" ref="AY77:AY79" si="987">IF(AW77&lt;=0," ",IF(AV77&lt;=0," ",IF(AW77/AV77*100&gt;200,"СВ.200",AW77/AV77)))</f>
        <v>0.10978700000000001</v>
      </c>
      <c r="AZ77" s="22" t="str">
        <f t="shared" ref="AZ77:AZ79" si="988">IF(AX77=0," ",IF(AW77/AX77*100&gt;200,"св.200",AW77/AX77))</f>
        <v>св.200</v>
      </c>
      <c r="BA77" s="21">
        <v>15000</v>
      </c>
      <c r="BB77" s="21">
        <v>12279.33</v>
      </c>
      <c r="BC77" s="63"/>
      <c r="BD77" s="22">
        <f t="shared" ref="BD77:BD79" si="989">IF(BB77&lt;=0," ",IF(BA77&lt;=0," ",IF(BB77/BA77*100&gt;200,"СВ.200",BB77/BA77)))</f>
        <v>0.81862199999999996</v>
      </c>
      <c r="BE77" s="22" t="str">
        <f t="shared" ref="BE77:BE79" si="990">IF(BC77=0," ",IF(BB77/BC77*100&gt;200,"св.200",BB77/BC77))</f>
        <v xml:space="preserve"> </v>
      </c>
      <c r="BF77" s="21"/>
      <c r="BG77" s="21"/>
      <c r="BH77" s="63"/>
      <c r="BI77" s="22" t="str">
        <f t="shared" ref="BI77:BI79" si="991">IF(BG77&lt;=0," ",IF(BF77&lt;=0," ",IF(BG77/BF77*100&gt;200,"СВ.200",BG77/BF77)))</f>
        <v xml:space="preserve"> </v>
      </c>
      <c r="BJ77" s="22" t="str">
        <f t="shared" ref="BJ77:BJ79" si="992">IF(BH77=0," ",IF(BG77/BH77*100&gt;200,"св.200",BG77/BH77))</f>
        <v xml:space="preserve"> </v>
      </c>
      <c r="BK77" s="21"/>
      <c r="BL77" s="21"/>
      <c r="BM77" s="63"/>
      <c r="BN77" s="22" t="str">
        <f t="shared" si="859"/>
        <v xml:space="preserve"> </v>
      </c>
      <c r="BO77" s="22" t="str">
        <f t="shared" ref="BO77:BO79" si="993">IF(BM77=0," ",IF(BL77/BM77*100&gt;200,"св.200",BL77/BM77))</f>
        <v xml:space="preserve"> </v>
      </c>
      <c r="BP77" s="21"/>
      <c r="BQ77" s="21"/>
      <c r="BR77" s="63"/>
      <c r="BS77" s="22" t="str">
        <f t="shared" si="899"/>
        <v xml:space="preserve"> </v>
      </c>
      <c r="BT77" s="22" t="str">
        <f t="shared" ref="BT77:BT79" si="994">IF(BR77=0," ",IF(BQ77/BR77*100&gt;200,"св.200",BQ77/BR77))</f>
        <v xml:space="preserve"> </v>
      </c>
      <c r="BU77" s="21">
        <v>80000</v>
      </c>
      <c r="BV77" s="21">
        <v>65182.73</v>
      </c>
      <c r="BW77" s="63"/>
      <c r="BX77" s="22">
        <f t="shared" ref="BX77:BX79" si="995">IF(BV77&lt;=0," ",IF(BU77&lt;=0," ",IF(BV77/BU77*100&gt;200,"СВ.200",BV77/BU77)))</f>
        <v>0.81478412500000008</v>
      </c>
      <c r="BY77" s="22" t="str">
        <f t="shared" ref="BY77:BY79" si="996">IF(BW77=0," ",IF(BV77/BW77*100&gt;200,"св.200",BV77/BW77))</f>
        <v xml:space="preserve"> </v>
      </c>
      <c r="BZ77" s="21"/>
      <c r="CA77" s="21"/>
      <c r="CB77" s="63"/>
      <c r="CC77" s="22" t="str">
        <f t="shared" ref="CC77:CC79" si="997">IF(CA77&lt;=0," ",IF(BZ77&lt;=0," ",IF(CA77/BZ77*100&gt;200,"СВ.200",CA77/BZ77)))</f>
        <v xml:space="preserve"> </v>
      </c>
      <c r="CD77" s="22" t="str">
        <f t="shared" ref="CD77:CD79" si="998">IF(CB77=0," ",IF(CA77/CB77*100&gt;200,"св.200",CA77/CB77))</f>
        <v xml:space="preserve"> </v>
      </c>
      <c r="CE77" s="21">
        <f t="shared" ref="CE77:CE79" si="999">CJ77+CO77</f>
        <v>388022.46</v>
      </c>
      <c r="CF77" s="21">
        <f t="shared" ref="CF77:CF79" si="1000">CK77+CP77</f>
        <v>388022.46</v>
      </c>
      <c r="CG77" s="21">
        <v>320800</v>
      </c>
      <c r="CH77" s="22">
        <f t="shared" ref="CH77:CH79" si="1001">IF(CF77&lt;=0," ",IF(CE77&lt;=0," ",IF(CF77/CE77*100&gt;200,"СВ.200",CF77/CE77)))</f>
        <v>1</v>
      </c>
      <c r="CI77" s="22">
        <f t="shared" ref="CI77:CI79" si="1002">IF(CG77=0," ",IF(CF77/CG77*100&gt;200,"св.200",CF77/CG77))</f>
        <v>1.2095463216957607</v>
      </c>
      <c r="CJ77" s="21"/>
      <c r="CK77" s="21"/>
      <c r="CL77" s="63"/>
      <c r="CM77" s="22" t="str">
        <f t="shared" ref="CM77:CM79" si="1003">IF(CK77&lt;=0," ",IF(CJ77&lt;=0," ",IF(CK77/CJ77*100&gt;200,"СВ.200",CK77/CJ77)))</f>
        <v xml:space="preserve"> </v>
      </c>
      <c r="CN77" s="22" t="str">
        <f t="shared" ref="CN77:CN79" si="1004">IF(CL77=0," ",IF(CK77/CL77*100&gt;200,"св.200",CK77/CL77))</f>
        <v xml:space="preserve"> </v>
      </c>
      <c r="CO77" s="21">
        <v>388022.46</v>
      </c>
      <c r="CP77" s="21">
        <v>388022.46</v>
      </c>
      <c r="CQ77" s="63">
        <v>320800</v>
      </c>
      <c r="CR77" s="22">
        <f t="shared" ref="CR77:CR79" si="1005">IF(CP77&lt;=0," ",IF(CO77&lt;=0," ",IF(CP77/CO77*100&gt;200,"СВ.200",CP77/CO77)))</f>
        <v>1</v>
      </c>
      <c r="CS77" s="22">
        <f t="shared" ref="CS77:CS79" si="1006">IF(CQ77=0," ",IF(CP77/CQ77*100&gt;200,"св.200",CP77/CQ77))</f>
        <v>1.2095463216957607</v>
      </c>
      <c r="CT77" s="21"/>
      <c r="CU77" s="21"/>
      <c r="CV77" s="63"/>
      <c r="CW77" s="22" t="str">
        <f t="shared" si="914"/>
        <v xml:space="preserve"> </v>
      </c>
      <c r="CX77" s="22" t="str">
        <f t="shared" si="915"/>
        <v xml:space="preserve"> </v>
      </c>
      <c r="CY77" s="21"/>
      <c r="CZ77" s="21"/>
      <c r="DA77" s="63"/>
      <c r="DB77" s="22" t="str">
        <f t="shared" ref="DB77:DB79" si="1007">IF(CZ77&lt;=0," ",IF(CY77&lt;=0," ",IF(CZ77/CY77*100&gt;200,"СВ.200",CZ77/CY77)))</f>
        <v xml:space="preserve"> </v>
      </c>
      <c r="DC77" s="22" t="str">
        <f t="shared" ref="DC77:DC79" si="1008">IF(DA77=0," ",IF(CZ77/DA77*100&gt;200,"св.200",CZ77/DA77))</f>
        <v xml:space="preserve"> </v>
      </c>
      <c r="DD77" s="21"/>
      <c r="DE77" s="21"/>
      <c r="DF77" s="63"/>
      <c r="DG77" s="22" t="str">
        <f t="shared" ref="DG77:DG79" si="1009">IF(DE77&lt;=0," ",IF(DD77&lt;=0," ",IF(DE77/DD77*100&gt;200,"СВ.200",DE77/DD77)))</f>
        <v xml:space="preserve"> </v>
      </c>
      <c r="DH77" s="22" t="str">
        <f t="shared" ref="DH77:DH79" si="1010">IF(DF77=0," ",IF(DE77/DF77*100&gt;200,"св.200",DE77/DF77))</f>
        <v xml:space="preserve"> </v>
      </c>
      <c r="DI77" s="21"/>
      <c r="DJ77" s="63"/>
      <c r="DK77" s="22" t="str">
        <f t="shared" si="890"/>
        <v xml:space="preserve"> </v>
      </c>
      <c r="DL77" s="21"/>
      <c r="DM77" s="21"/>
      <c r="DN77" s="63"/>
      <c r="DO77" s="22" t="str">
        <f t="shared" ref="DO77:DO79" si="1011">IF(DM77&lt;=0," ",IF(DL77&lt;=0," ",IF(DM77/DL77*100&gt;200,"СВ.200",DM77/DL77)))</f>
        <v xml:space="preserve"> </v>
      </c>
      <c r="DP77" s="51" t="str">
        <f t="shared" ref="DP77:DP79" si="1012">IF(DN77=0," ",IF(DM77/DN77*100&gt;200,"св.200",DM77/DN77))</f>
        <v xml:space="preserve"> </v>
      </c>
      <c r="DQ77" s="21">
        <v>26000</v>
      </c>
      <c r="DR77" s="21">
        <v>16000</v>
      </c>
      <c r="DS77" s="63">
        <v>16000</v>
      </c>
      <c r="DT77" s="22">
        <f t="shared" si="902"/>
        <v>0.61538461538461542</v>
      </c>
      <c r="DU77" s="22">
        <f t="shared" si="816"/>
        <v>1</v>
      </c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</row>
    <row r="78" spans="1:144" s="14" customFormat="1" ht="15.75" customHeight="1" outlineLevel="1" x14ac:dyDescent="0.25">
      <c r="A78" s="13">
        <v>62</v>
      </c>
      <c r="B78" s="8" t="s">
        <v>93</v>
      </c>
      <c r="C78" s="21">
        <f>H78+AQ78</f>
        <v>2333600</v>
      </c>
      <c r="D78" s="21">
        <f>I78+AR78</f>
        <v>978613.27999999991</v>
      </c>
      <c r="E78" s="21">
        <v>365624.2</v>
      </c>
      <c r="F78" s="22">
        <f>IF(D78&lt;=0," ",IF(D78/C78*100&gt;200,"СВ.200",D78/C78))</f>
        <v>0.41935776482687687</v>
      </c>
      <c r="G78" s="22" t="str">
        <f t="shared" si="897"/>
        <v>св.200</v>
      </c>
      <c r="H78" s="21">
        <f t="shared" si="976"/>
        <v>2326600</v>
      </c>
      <c r="I78" s="21">
        <f>N78+S78+X78+AC78+AH78+AM78</f>
        <v>977650.94</v>
      </c>
      <c r="J78" s="19">
        <v>186143.31</v>
      </c>
      <c r="K78" s="22">
        <f>IF(I78&lt;=0," ",IF(I78/H78*100&gt;200,"СВ.200",I78/H78))</f>
        <v>0.42020585403593225</v>
      </c>
      <c r="L78" s="22" t="str">
        <f>IF(J78=0," ",IF(I78/J78*100&gt;200,"св.200",I78/J78))</f>
        <v>св.200</v>
      </c>
      <c r="M78" s="21">
        <v>1260000</v>
      </c>
      <c r="N78" s="21">
        <v>879319.26</v>
      </c>
      <c r="O78" s="63">
        <v>118191.17</v>
      </c>
      <c r="P78" s="22">
        <f t="shared" si="977"/>
        <v>0.69787242857142862</v>
      </c>
      <c r="Q78" s="22" t="str">
        <f t="shared" si="978"/>
        <v>св.200</v>
      </c>
      <c r="R78" s="21"/>
      <c r="S78" s="21"/>
      <c r="T78" s="63"/>
      <c r="U78" s="22" t="str">
        <f t="shared" si="979"/>
        <v xml:space="preserve"> </v>
      </c>
      <c r="V78" s="22" t="str">
        <f t="shared" si="980"/>
        <v xml:space="preserve"> </v>
      </c>
      <c r="W78" s="21"/>
      <c r="X78" s="21"/>
      <c r="Y78" s="63">
        <v>2277</v>
      </c>
      <c r="Z78" s="22" t="str">
        <f t="shared" si="830"/>
        <v xml:space="preserve"> </v>
      </c>
      <c r="AA78" s="22">
        <f t="shared" si="831"/>
        <v>0</v>
      </c>
      <c r="AB78" s="21">
        <v>131600</v>
      </c>
      <c r="AC78" s="21">
        <v>4373.74</v>
      </c>
      <c r="AD78" s="63">
        <v>-1268.23</v>
      </c>
      <c r="AE78" s="22">
        <f t="shared" si="970"/>
        <v>3.3235106382978719E-2</v>
      </c>
      <c r="AF78" s="22">
        <f t="shared" si="981"/>
        <v>-3.448696214409058</v>
      </c>
      <c r="AG78" s="21">
        <v>935000</v>
      </c>
      <c r="AH78" s="21">
        <v>93957.94</v>
      </c>
      <c r="AI78" s="63">
        <v>66943.37</v>
      </c>
      <c r="AJ78" s="22">
        <f t="shared" si="982"/>
        <v>0.10048977540106951</v>
      </c>
      <c r="AK78" s="22">
        <f t="shared" si="983"/>
        <v>1.4035436220196267</v>
      </c>
      <c r="AL78" s="21"/>
      <c r="AM78" s="21"/>
      <c r="AN78" s="63"/>
      <c r="AO78" s="22" t="str">
        <f t="shared" si="984"/>
        <v xml:space="preserve"> </v>
      </c>
      <c r="AP78" s="22" t="str">
        <f t="shared" si="985"/>
        <v xml:space="preserve"> </v>
      </c>
      <c r="AQ78" s="21">
        <f t="shared" si="986"/>
        <v>7000</v>
      </c>
      <c r="AR78" s="21">
        <f>AW78+BB78+BG78+BL78+BQ78+BV78+CA78+CF78+++++CU78+CZ78+DE78+DI78+DM78+DR78</f>
        <v>962.34</v>
      </c>
      <c r="AS78" s="36">
        <v>179480.89</v>
      </c>
      <c r="AT78" s="22">
        <f>IF(AR78&lt;=0," ",IF(AQ78&lt;=0," ",IF(AR78/AQ78*100&gt;200,"СВ.200",AR78/AQ78)))</f>
        <v>0.13747714285714285</v>
      </c>
      <c r="AU78" s="22">
        <f>IF(AS78=0," ",IF(AR78/AS78*100&gt;200,"св.200",AR78/AS78))</f>
        <v>5.361796456436114E-3</v>
      </c>
      <c r="AV78" s="21">
        <v>7000</v>
      </c>
      <c r="AW78" s="21">
        <v>962.34</v>
      </c>
      <c r="AX78" s="63">
        <v>170378.89</v>
      </c>
      <c r="AY78" s="22">
        <f t="shared" si="987"/>
        <v>0.13747714285714285</v>
      </c>
      <c r="AZ78" s="22">
        <f t="shared" si="988"/>
        <v>5.6482349427208964E-3</v>
      </c>
      <c r="BA78" s="21"/>
      <c r="BB78" s="21"/>
      <c r="BC78" s="63"/>
      <c r="BD78" s="22" t="str">
        <f t="shared" si="989"/>
        <v xml:space="preserve"> </v>
      </c>
      <c r="BE78" s="22" t="str">
        <f t="shared" si="990"/>
        <v xml:space="preserve"> </v>
      </c>
      <c r="BF78" s="21"/>
      <c r="BG78" s="21"/>
      <c r="BH78" s="63">
        <v>9102</v>
      </c>
      <c r="BI78" s="22" t="str">
        <f t="shared" si="991"/>
        <v xml:space="preserve"> </v>
      </c>
      <c r="BJ78" s="22">
        <f t="shared" si="992"/>
        <v>0</v>
      </c>
      <c r="BK78" s="21"/>
      <c r="BL78" s="21"/>
      <c r="BM78" s="63"/>
      <c r="BN78" s="22" t="str">
        <f t="shared" si="859"/>
        <v xml:space="preserve"> </v>
      </c>
      <c r="BO78" s="22" t="str">
        <f t="shared" si="993"/>
        <v xml:space="preserve"> </v>
      </c>
      <c r="BP78" s="21"/>
      <c r="BQ78" s="21"/>
      <c r="BR78" s="63"/>
      <c r="BS78" s="22" t="str">
        <f t="shared" si="899"/>
        <v xml:space="preserve"> </v>
      </c>
      <c r="BT78" s="22" t="str">
        <f t="shared" si="994"/>
        <v xml:space="preserve"> </v>
      </c>
      <c r="BU78" s="21"/>
      <c r="BV78" s="21"/>
      <c r="BW78" s="63"/>
      <c r="BX78" s="22" t="str">
        <f t="shared" si="995"/>
        <v xml:space="preserve"> </v>
      </c>
      <c r="BY78" s="22" t="str">
        <f t="shared" si="996"/>
        <v xml:space="preserve"> </v>
      </c>
      <c r="BZ78" s="21"/>
      <c r="CA78" s="21"/>
      <c r="CB78" s="63"/>
      <c r="CC78" s="22" t="str">
        <f t="shared" si="997"/>
        <v xml:space="preserve"> </v>
      </c>
      <c r="CD78" s="22" t="str">
        <f>IF(CA78=0," ",IF(CA78/CB78*100&gt;200,"св.200",CA78/CB78))</f>
        <v xml:space="preserve"> </v>
      </c>
      <c r="CE78" s="21">
        <f t="shared" si="999"/>
        <v>0</v>
      </c>
      <c r="CF78" s="21">
        <f t="shared" si="1000"/>
        <v>0</v>
      </c>
      <c r="CG78" s="21">
        <v>0</v>
      </c>
      <c r="CH78" s="22" t="str">
        <f t="shared" si="1001"/>
        <v xml:space="preserve"> </v>
      </c>
      <c r="CI78" s="22" t="str">
        <f t="shared" si="1002"/>
        <v xml:space="preserve"> </v>
      </c>
      <c r="CJ78" s="21"/>
      <c r="CK78" s="21"/>
      <c r="CL78" s="63"/>
      <c r="CM78" s="22" t="str">
        <f t="shared" si="1003"/>
        <v xml:space="preserve"> </v>
      </c>
      <c r="CN78" s="22" t="str">
        <f t="shared" si="1004"/>
        <v xml:space="preserve"> </v>
      </c>
      <c r="CO78" s="21"/>
      <c r="CP78" s="21"/>
      <c r="CQ78" s="63"/>
      <c r="CR78" s="22" t="str">
        <f t="shared" si="1005"/>
        <v xml:space="preserve"> </v>
      </c>
      <c r="CS78" s="22" t="str">
        <f t="shared" si="1006"/>
        <v xml:space="preserve"> </v>
      </c>
      <c r="CT78" s="21"/>
      <c r="CU78" s="21"/>
      <c r="CV78" s="63"/>
      <c r="CW78" s="22" t="str">
        <f t="shared" si="914"/>
        <v xml:space="preserve"> </v>
      </c>
      <c r="CX78" s="22" t="str">
        <f t="shared" si="915"/>
        <v xml:space="preserve"> </v>
      </c>
      <c r="CY78" s="21"/>
      <c r="CZ78" s="21"/>
      <c r="DA78" s="63"/>
      <c r="DB78" s="22" t="str">
        <f t="shared" si="1007"/>
        <v xml:space="preserve"> </v>
      </c>
      <c r="DC78" s="22" t="str">
        <f t="shared" si="1008"/>
        <v xml:space="preserve"> </v>
      </c>
      <c r="DD78" s="21"/>
      <c r="DE78" s="21"/>
      <c r="DF78" s="63"/>
      <c r="DG78" s="22" t="str">
        <f t="shared" si="1009"/>
        <v xml:space="preserve"> </v>
      </c>
      <c r="DH78" s="22" t="str">
        <f t="shared" si="1010"/>
        <v xml:space="preserve"> </v>
      </c>
      <c r="DI78" s="21"/>
      <c r="DJ78" s="63"/>
      <c r="DK78" s="22" t="str">
        <f>IF(DI78=0," ",IF(DI78/DJ78*100&gt;200,"св.200",DI78/DJ78))</f>
        <v xml:space="preserve"> </v>
      </c>
      <c r="DL78" s="21"/>
      <c r="DM78" s="21"/>
      <c r="DN78" s="63"/>
      <c r="DO78" s="22" t="str">
        <f t="shared" si="1011"/>
        <v xml:space="preserve"> </v>
      </c>
      <c r="DP78" s="51" t="str">
        <f t="shared" si="1012"/>
        <v xml:space="preserve"> </v>
      </c>
      <c r="DQ78" s="21"/>
      <c r="DR78" s="21"/>
      <c r="DS78" s="63">
        <v>106824</v>
      </c>
      <c r="DT78" s="22" t="str">
        <f t="shared" ref="DT78:DT79" si="1013">IF(DR78&lt;=0," ",IF(DQ78&lt;=0," ",IF(DR78/DQ78*100&gt;200,"СВ.200",DR78/DQ78)))</f>
        <v xml:space="preserve"> </v>
      </c>
      <c r="DU78" s="22">
        <f t="shared" ref="DU78:DU79" si="1014">IF(DS78=0," ",IF(DR78/DS78*100&gt;200,"св.200",DR78/DS78))</f>
        <v>0</v>
      </c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</row>
    <row r="79" spans="1:144" s="14" customFormat="1" ht="15.75" customHeight="1" outlineLevel="1" x14ac:dyDescent="0.25">
      <c r="A79" s="13">
        <v>63</v>
      </c>
      <c r="B79" s="8" t="s">
        <v>18</v>
      </c>
      <c r="C79" s="21">
        <f>H79+AQ79</f>
        <v>2026299</v>
      </c>
      <c r="D79" s="21">
        <f>I79+AR79</f>
        <v>545590.35</v>
      </c>
      <c r="E79" s="21">
        <v>3348157.75</v>
      </c>
      <c r="F79" s="22">
        <f>IF(D79&lt;=0," ",IF(D79/C79*100&gt;200,"СВ.200",D79/C79))</f>
        <v>0.2692546114862614</v>
      </c>
      <c r="G79" s="22">
        <f t="shared" si="897"/>
        <v>0.16295240270563716</v>
      </c>
      <c r="H79" s="21">
        <f t="shared" si="976"/>
        <v>1041200</v>
      </c>
      <c r="I79" s="21">
        <f>N79+S79+X79+AC79+AH79+AM79</f>
        <v>294255.02999999997</v>
      </c>
      <c r="J79" s="19">
        <v>294273.21999999997</v>
      </c>
      <c r="K79" s="22">
        <f>IF(I79&lt;=0," ",IF(I79/H79*100&gt;200,"СВ.200",I79/H79))</f>
        <v>0.28261143872454858</v>
      </c>
      <c r="L79" s="22">
        <f>IF(J79=0," ",IF(I79/J79*100&gt;200,"св.200",I79/J79))</f>
        <v>0.99993818669602352</v>
      </c>
      <c r="M79" s="21">
        <v>233913.3</v>
      </c>
      <c r="N79" s="21">
        <v>126811.42</v>
      </c>
      <c r="O79" s="63">
        <v>54177.440000000002</v>
      </c>
      <c r="P79" s="22">
        <f t="shared" si="977"/>
        <v>0.54213001141876072</v>
      </c>
      <c r="Q79" s="22" t="str">
        <f t="shared" si="978"/>
        <v>св.200</v>
      </c>
      <c r="R79" s="21"/>
      <c r="S79" s="21"/>
      <c r="T79" s="63"/>
      <c r="U79" s="22" t="str">
        <f t="shared" si="979"/>
        <v xml:space="preserve"> </v>
      </c>
      <c r="V79" s="22" t="str">
        <f t="shared" si="980"/>
        <v xml:space="preserve"> </v>
      </c>
      <c r="W79" s="21">
        <v>7286.7</v>
      </c>
      <c r="X79" s="21">
        <v>7286.7</v>
      </c>
      <c r="Y79" s="63">
        <v>9051.6</v>
      </c>
      <c r="Z79" s="22">
        <f t="shared" ref="Z79" si="1015">IF(X79&lt;=0," ",IF(W79&lt;=0," ",IF(X79/W79*100&gt;200,"СВ.200",X79/W79)))</f>
        <v>1</v>
      </c>
      <c r="AA79" s="22">
        <f t="shared" ref="AA79" si="1016">IF(Y79=0," ",IF(X79/Y79*100&gt;200,"св.200",X79/Y79))</f>
        <v>0.80501789738830698</v>
      </c>
      <c r="AB79" s="21">
        <v>100000</v>
      </c>
      <c r="AC79" s="21">
        <v>19489.169999999998</v>
      </c>
      <c r="AD79" s="63">
        <v>4744.59</v>
      </c>
      <c r="AE79" s="22">
        <f t="shared" si="970"/>
        <v>0.19489169999999997</v>
      </c>
      <c r="AF79" s="22" t="str">
        <f t="shared" si="981"/>
        <v>св.200</v>
      </c>
      <c r="AG79" s="21">
        <v>700000</v>
      </c>
      <c r="AH79" s="21">
        <v>140667.74</v>
      </c>
      <c r="AI79" s="63">
        <v>226299.59</v>
      </c>
      <c r="AJ79" s="22">
        <f t="shared" si="982"/>
        <v>0.20095391428571427</v>
      </c>
      <c r="AK79" s="22">
        <f t="shared" si="983"/>
        <v>0.62159962375539435</v>
      </c>
      <c r="AL79" s="21"/>
      <c r="AM79" s="21"/>
      <c r="AN79" s="63"/>
      <c r="AO79" s="22" t="str">
        <f t="shared" si="984"/>
        <v xml:space="preserve"> </v>
      </c>
      <c r="AP79" s="22" t="str">
        <f t="shared" si="985"/>
        <v xml:space="preserve"> </v>
      </c>
      <c r="AQ79" s="21">
        <f t="shared" si="986"/>
        <v>985099</v>
      </c>
      <c r="AR79" s="21">
        <f>AW79+BB79+BG79+BL79+BQ79+BV79+CA79+CF79+++++CU79+CZ79+DE79+DI79+DM79+DR79</f>
        <v>251335.32</v>
      </c>
      <c r="AS79" s="36">
        <v>3053884.53</v>
      </c>
      <c r="AT79" s="22">
        <f>IF(AR79&lt;=0," ",IF(AQ79&lt;=0," ",IF(AR79/AQ79*100&gt;200,"СВ.200",AR79/AQ79)))</f>
        <v>0.25513711819827245</v>
      </c>
      <c r="AU79" s="22">
        <f>IF(AS79=0," ",IF(AR79/AS79*100&gt;200,"св.200",AR79/AS79))</f>
        <v>8.2300204061742974E-2</v>
      </c>
      <c r="AV79" s="21">
        <v>305800</v>
      </c>
      <c r="AW79" s="21">
        <v>242233.32</v>
      </c>
      <c r="AX79" s="63">
        <v>7441.68</v>
      </c>
      <c r="AY79" s="22">
        <f t="shared" si="987"/>
        <v>0.79212988881621982</v>
      </c>
      <c r="AZ79" s="22" t="str">
        <f t="shared" si="988"/>
        <v>св.200</v>
      </c>
      <c r="BA79" s="21"/>
      <c r="BB79" s="21"/>
      <c r="BC79" s="63">
        <v>31736.84</v>
      </c>
      <c r="BD79" s="22" t="str">
        <f t="shared" si="989"/>
        <v xml:space="preserve"> </v>
      </c>
      <c r="BE79" s="22">
        <f t="shared" si="990"/>
        <v>0</v>
      </c>
      <c r="BF79" s="21">
        <v>18204</v>
      </c>
      <c r="BG79" s="21">
        <v>9102</v>
      </c>
      <c r="BH79" s="63"/>
      <c r="BI79" s="22">
        <f t="shared" si="991"/>
        <v>0.5</v>
      </c>
      <c r="BJ79" s="22" t="str">
        <f t="shared" si="992"/>
        <v xml:space="preserve"> </v>
      </c>
      <c r="BK79" s="21"/>
      <c r="BL79" s="21"/>
      <c r="BM79" s="63"/>
      <c r="BN79" s="22" t="str">
        <f t="shared" si="859"/>
        <v xml:space="preserve"> </v>
      </c>
      <c r="BO79" s="22" t="str">
        <f t="shared" si="993"/>
        <v xml:space="preserve"> </v>
      </c>
      <c r="BP79" s="21"/>
      <c r="BQ79" s="21"/>
      <c r="BR79" s="63"/>
      <c r="BS79" s="22" t="str">
        <f t="shared" si="899"/>
        <v xml:space="preserve"> </v>
      </c>
      <c r="BT79" s="22" t="str">
        <f t="shared" si="994"/>
        <v xml:space="preserve"> </v>
      </c>
      <c r="BU79" s="21"/>
      <c r="BV79" s="21"/>
      <c r="BW79" s="63">
        <v>49687.11</v>
      </c>
      <c r="BX79" s="22" t="str">
        <f t="shared" si="995"/>
        <v xml:space="preserve"> </v>
      </c>
      <c r="BY79" s="22">
        <f t="shared" si="996"/>
        <v>0</v>
      </c>
      <c r="BZ79" s="21"/>
      <c r="CA79" s="21"/>
      <c r="CB79" s="63"/>
      <c r="CC79" s="22" t="str">
        <f t="shared" si="997"/>
        <v xml:space="preserve"> </v>
      </c>
      <c r="CD79" s="22" t="str">
        <f t="shared" si="998"/>
        <v xml:space="preserve"> </v>
      </c>
      <c r="CE79" s="21">
        <f t="shared" si="999"/>
        <v>661095</v>
      </c>
      <c r="CF79" s="21">
        <f t="shared" si="1000"/>
        <v>0</v>
      </c>
      <c r="CG79" s="21">
        <v>2949018.9</v>
      </c>
      <c r="CH79" s="22" t="str">
        <f t="shared" si="1001"/>
        <v xml:space="preserve"> </v>
      </c>
      <c r="CI79" s="22">
        <f t="shared" si="1002"/>
        <v>0</v>
      </c>
      <c r="CJ79" s="21"/>
      <c r="CK79" s="21"/>
      <c r="CL79" s="63"/>
      <c r="CM79" s="22" t="str">
        <f t="shared" si="1003"/>
        <v xml:space="preserve"> </v>
      </c>
      <c r="CN79" s="22" t="str">
        <f t="shared" si="1004"/>
        <v xml:space="preserve"> </v>
      </c>
      <c r="CO79" s="21">
        <v>661095</v>
      </c>
      <c r="CP79" s="21"/>
      <c r="CQ79" s="63">
        <v>2949018.9</v>
      </c>
      <c r="CR79" s="22" t="str">
        <f t="shared" si="1005"/>
        <v xml:space="preserve"> </v>
      </c>
      <c r="CS79" s="22">
        <f t="shared" si="1006"/>
        <v>0</v>
      </c>
      <c r="CT79" s="21"/>
      <c r="CU79" s="21"/>
      <c r="CV79" s="63"/>
      <c r="CW79" s="22" t="str">
        <f t="shared" si="914"/>
        <v xml:space="preserve"> </v>
      </c>
      <c r="CX79" s="22" t="str">
        <f t="shared" si="915"/>
        <v xml:space="preserve"> </v>
      </c>
      <c r="CY79" s="21"/>
      <c r="CZ79" s="21"/>
      <c r="DA79" s="63"/>
      <c r="DB79" s="22" t="str">
        <f t="shared" si="1007"/>
        <v xml:space="preserve"> </v>
      </c>
      <c r="DC79" s="22" t="str">
        <f t="shared" si="1008"/>
        <v xml:space="preserve"> </v>
      </c>
      <c r="DD79" s="21"/>
      <c r="DE79" s="21"/>
      <c r="DF79" s="63"/>
      <c r="DG79" s="22" t="str">
        <f t="shared" si="1009"/>
        <v xml:space="preserve"> </v>
      </c>
      <c r="DH79" s="22" t="str">
        <f t="shared" si="1010"/>
        <v xml:space="preserve"> </v>
      </c>
      <c r="DI79" s="21"/>
      <c r="DJ79" s="63"/>
      <c r="DK79" s="22" t="str">
        <f t="shared" si="890"/>
        <v xml:space="preserve"> </v>
      </c>
      <c r="DL79" s="21"/>
      <c r="DM79" s="21"/>
      <c r="DN79" s="63"/>
      <c r="DO79" s="22" t="str">
        <f t="shared" si="1011"/>
        <v xml:space="preserve"> </v>
      </c>
      <c r="DP79" s="51" t="str">
        <f t="shared" si="1012"/>
        <v xml:space="preserve"> </v>
      </c>
      <c r="DQ79" s="21"/>
      <c r="DR79" s="21"/>
      <c r="DS79" s="63">
        <v>0</v>
      </c>
      <c r="DT79" s="22" t="str">
        <f t="shared" si="1013"/>
        <v xml:space="preserve"> </v>
      </c>
      <c r="DU79" s="22" t="str">
        <f t="shared" si="1014"/>
        <v xml:space="preserve"> </v>
      </c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</row>
    <row r="80" spans="1:144" s="16" customFormat="1" ht="15.75" x14ac:dyDescent="0.25">
      <c r="A80" s="15"/>
      <c r="B80" s="7" t="s">
        <v>133</v>
      </c>
      <c r="C80" s="24">
        <f>SUM(C81:C83)</f>
        <v>21523664.93</v>
      </c>
      <c r="D80" s="24">
        <f t="shared" ref="D80" si="1017">SUM(D81:D83)</f>
        <v>9277245.5299999993</v>
      </c>
      <c r="E80" s="24">
        <v>8193902.5199999996</v>
      </c>
      <c r="F80" s="20">
        <f>IF(D80&lt;=0," ",IF(D80/C80*100&gt;200,"СВ.200",D80/C80))</f>
        <v>0.43102536487962317</v>
      </c>
      <c r="G80" s="20">
        <f t="shared" si="897"/>
        <v>1.1322133143951534</v>
      </c>
      <c r="H80" s="24">
        <f t="shared" ref="H80" si="1018">SUM(H81:H83)</f>
        <v>20227521.120000001</v>
      </c>
      <c r="I80" s="24">
        <f t="shared" ref="I80" si="1019">SUM(I81:I83)</f>
        <v>8680654.7699999996</v>
      </c>
      <c r="J80" s="39">
        <v>7819163.7199999997</v>
      </c>
      <c r="K80" s="20">
        <f>IF(I80&lt;=0," ",IF(I80/H80*100&gt;200,"СВ.200",I80/H80))</f>
        <v>0.4291506961481793</v>
      </c>
      <c r="L80" s="20">
        <f>IF(J80=0," ",IF(I80/J80*100&gt;200,"св.200",I80/J80))</f>
        <v>1.1101768783529193</v>
      </c>
      <c r="M80" s="24">
        <f t="shared" ref="M80" si="1020">SUM(M81:M83)</f>
        <v>16772600</v>
      </c>
      <c r="N80" s="24">
        <f t="shared" ref="N80" si="1021">SUM(N81:N83)</f>
        <v>7602176.8899999997</v>
      </c>
      <c r="O80" s="39">
        <v>6810544.9099999992</v>
      </c>
      <c r="P80" s="20">
        <f t="shared" si="822"/>
        <v>0.45324975793854261</v>
      </c>
      <c r="Q80" s="20">
        <f t="shared" si="823"/>
        <v>1.1162362175804228</v>
      </c>
      <c r="R80" s="24">
        <f t="shared" ref="R80" si="1022">SUM(R81:R83)</f>
        <v>1160921.1200000001</v>
      </c>
      <c r="S80" s="24">
        <f t="shared" ref="S80" si="1023">SUM(S81:S83)</f>
        <v>558554.85</v>
      </c>
      <c r="T80" s="39">
        <v>543574.12</v>
      </c>
      <c r="U80" s="20">
        <f t="shared" si="826"/>
        <v>0.48113075072662986</v>
      </c>
      <c r="V80" s="20">
        <f t="shared" si="827"/>
        <v>1.0275596822012056</v>
      </c>
      <c r="W80" s="24">
        <f t="shared" ref="W80" si="1024">SUM(W81:W83)</f>
        <v>0</v>
      </c>
      <c r="X80" s="24">
        <f t="shared" ref="X80" si="1025">SUM(X81:X83)</f>
        <v>4212</v>
      </c>
      <c r="Y80" s="39">
        <v>3708</v>
      </c>
      <c r="Z80" s="20" t="str">
        <f t="shared" si="830"/>
        <v xml:space="preserve"> </v>
      </c>
      <c r="AA80" s="20">
        <f t="shared" si="831"/>
        <v>1.1359223300970873</v>
      </c>
      <c r="AB80" s="24">
        <f t="shared" ref="AB80" si="1026">SUM(AB81:AB83)</f>
        <v>640000</v>
      </c>
      <c r="AC80" s="24">
        <f t="shared" ref="AC80" si="1027">SUM(AC81:AC83)</f>
        <v>185177.16</v>
      </c>
      <c r="AD80" s="39">
        <v>173684.37</v>
      </c>
      <c r="AE80" s="20">
        <f t="shared" si="834"/>
        <v>0.2893393125</v>
      </c>
      <c r="AF80" s="20">
        <f t="shared" si="835"/>
        <v>1.0661705483343147</v>
      </c>
      <c r="AG80" s="24">
        <f t="shared" ref="AG80" si="1028">SUM(AG81:AG83)</f>
        <v>1654000</v>
      </c>
      <c r="AH80" s="24">
        <f t="shared" ref="AH80" si="1029">SUM(AH81:AH83)</f>
        <v>330533.87</v>
      </c>
      <c r="AI80" s="39">
        <v>287652.32</v>
      </c>
      <c r="AJ80" s="20">
        <f t="shared" si="838"/>
        <v>0.1998390991535671</v>
      </c>
      <c r="AK80" s="20">
        <f t="shared" si="839"/>
        <v>1.1490742365644748</v>
      </c>
      <c r="AL80" s="24">
        <f t="shared" ref="AL80" si="1030">SUM(AL81:AL83)</f>
        <v>0</v>
      </c>
      <c r="AM80" s="24">
        <f t="shared" ref="AM80" si="1031">SUM(AM81:AM83)</f>
        <v>0</v>
      </c>
      <c r="AN80" s="39">
        <v>0</v>
      </c>
      <c r="AO80" s="20" t="str">
        <f t="shared" ref="AO80:AO84" si="1032">IF(AM80&lt;=0," ",IF(AL80&lt;=0," ",IF(AM80/AL80*100&gt;200,"СВ.200",AM80/AL80)))</f>
        <v xml:space="preserve"> </v>
      </c>
      <c r="AP80" s="20" t="str">
        <f t="shared" si="842"/>
        <v xml:space="preserve"> </v>
      </c>
      <c r="AQ80" s="24">
        <f t="shared" ref="AQ80" si="1033">SUM(AQ81:AQ83)</f>
        <v>1296143.81</v>
      </c>
      <c r="AR80" s="24">
        <f t="shared" ref="AR80" si="1034">SUM(AR81:AR83)</f>
        <v>596590.76</v>
      </c>
      <c r="AS80" s="39">
        <v>374738.79999999993</v>
      </c>
      <c r="AT80" s="20">
        <f>IF(AR80&lt;=0," ",IF(AQ80&lt;=0," ",IF(AR80/AQ80*100&gt;200,"СВ.200",AR80/AQ80)))</f>
        <v>0.46028130165587106</v>
      </c>
      <c r="AU80" s="20">
        <f>IF(AS80=0," ",IF(AR80/AS80*100&gt;200,"св.200",AR80/AS80))</f>
        <v>1.592017586649688</v>
      </c>
      <c r="AV80" s="24">
        <f t="shared" ref="AV80" si="1035">SUM(AV81:AV83)</f>
        <v>27000</v>
      </c>
      <c r="AW80" s="24">
        <f t="shared" ref="AW80" si="1036">SUM(AW81:AW83)</f>
        <v>36283.379999999997</v>
      </c>
      <c r="AX80" s="39">
        <v>15541.3</v>
      </c>
      <c r="AY80" s="20">
        <f t="shared" si="847"/>
        <v>1.3438288888888887</v>
      </c>
      <c r="AZ80" s="20" t="str">
        <f t="shared" si="848"/>
        <v>св.200</v>
      </c>
      <c r="BA80" s="24">
        <f t="shared" ref="BA80" si="1037">SUM(BA81:BA83)</f>
        <v>432639.11</v>
      </c>
      <c r="BB80" s="24">
        <f t="shared" ref="BB80" si="1038">SUM(BB81:BB83)</f>
        <v>50000</v>
      </c>
      <c r="BC80" s="39">
        <v>0</v>
      </c>
      <c r="BD80" s="20">
        <f t="shared" si="851"/>
        <v>0.11556976437012365</v>
      </c>
      <c r="BE80" s="20" t="str">
        <f t="shared" si="852"/>
        <v xml:space="preserve"> </v>
      </c>
      <c r="BF80" s="24">
        <f t="shared" ref="BF80" si="1039">SUM(BF81:BF83)</f>
        <v>0</v>
      </c>
      <c r="BG80" s="24">
        <f t="shared" ref="BG80" si="1040">SUM(BG81:BG83)</f>
        <v>0</v>
      </c>
      <c r="BH80" s="39">
        <v>0</v>
      </c>
      <c r="BI80" s="20" t="str">
        <f t="shared" si="855"/>
        <v xml:space="preserve"> </v>
      </c>
      <c r="BJ80" s="20" t="str">
        <f t="shared" si="856"/>
        <v xml:space="preserve"> </v>
      </c>
      <c r="BK80" s="24">
        <f t="shared" ref="BK80" si="1041">SUM(BK81:BK83)</f>
        <v>0</v>
      </c>
      <c r="BL80" s="24">
        <f t="shared" ref="BL80" si="1042">SUM(BL81:BL83)</f>
        <v>0</v>
      </c>
      <c r="BM80" s="39">
        <v>0</v>
      </c>
      <c r="BN80" s="20" t="str">
        <f t="shared" si="859"/>
        <v xml:space="preserve"> </v>
      </c>
      <c r="BO80" s="20" t="str">
        <f t="shared" si="860"/>
        <v xml:space="preserve"> </v>
      </c>
      <c r="BP80" s="24">
        <f t="shared" ref="BP80" si="1043">SUM(BP81:BP83)</f>
        <v>0</v>
      </c>
      <c r="BQ80" s="24">
        <f t="shared" ref="BQ80" si="1044">SUM(BQ81:BQ83)</f>
        <v>0</v>
      </c>
      <c r="BR80" s="39">
        <v>0</v>
      </c>
      <c r="BS80" s="20" t="str">
        <f t="shared" si="899"/>
        <v xml:space="preserve"> </v>
      </c>
      <c r="BT80" s="20" t="str">
        <f t="shared" si="863"/>
        <v xml:space="preserve"> </v>
      </c>
      <c r="BU80" s="24">
        <f t="shared" ref="BU80" si="1045">SUM(BU81:BU83)</f>
        <v>604040</v>
      </c>
      <c r="BV80" s="24">
        <f t="shared" ref="BV80" si="1046">SUM(BV81:BV83)</f>
        <v>298836.62</v>
      </c>
      <c r="BW80" s="39">
        <v>237460.37</v>
      </c>
      <c r="BX80" s="20">
        <f t="shared" si="864"/>
        <v>0.49472985232766042</v>
      </c>
      <c r="BY80" s="20">
        <f t="shared" si="865"/>
        <v>1.2584694448172551</v>
      </c>
      <c r="BZ80" s="24">
        <f t="shared" ref="BZ80" si="1047">SUM(BZ81:BZ83)</f>
        <v>0</v>
      </c>
      <c r="CA80" s="24">
        <f t="shared" ref="CA80" si="1048">SUM(CA81:CA83)</f>
        <v>1000</v>
      </c>
      <c r="CB80" s="39">
        <v>0</v>
      </c>
      <c r="CC80" s="20" t="str">
        <f t="shared" ref="CC80:CC106" si="1049">IF(CA80&lt;=0," ",IF(BZ80&lt;=0," ",IF(CA80/BZ80*100&gt;200,"СВ.200",CA80/BZ80)))</f>
        <v xml:space="preserve"> </v>
      </c>
      <c r="CD80" s="20" t="str">
        <f t="shared" si="868"/>
        <v xml:space="preserve"> </v>
      </c>
      <c r="CE80" s="24">
        <f t="shared" ref="CE80" si="1050">SUM(CE81:CE83)</f>
        <v>83350</v>
      </c>
      <c r="CF80" s="24">
        <f t="shared" ref="CF80" si="1051">SUM(CF81:CF83)</f>
        <v>98934.28</v>
      </c>
      <c r="CG80" s="39">
        <v>12635.1</v>
      </c>
      <c r="CH80" s="20">
        <f t="shared" si="871"/>
        <v>1.1869739652069586</v>
      </c>
      <c r="CI80" s="20" t="str">
        <f t="shared" si="912"/>
        <v>св.200</v>
      </c>
      <c r="CJ80" s="24">
        <f t="shared" ref="CJ80" si="1052">SUM(CJ81:CJ83)</f>
        <v>30000</v>
      </c>
      <c r="CK80" s="24">
        <f t="shared" ref="CK80" si="1053">SUM(CK81:CK83)</f>
        <v>45584.28</v>
      </c>
      <c r="CL80" s="39">
        <v>12635.1</v>
      </c>
      <c r="CM80" s="20">
        <f t="shared" si="874"/>
        <v>1.519476</v>
      </c>
      <c r="CN80" s="20" t="str">
        <f t="shared" si="913"/>
        <v>св.200</v>
      </c>
      <c r="CO80" s="24">
        <f t="shared" ref="CO80" si="1054">SUM(CO81:CO83)</f>
        <v>53350</v>
      </c>
      <c r="CP80" s="24">
        <f t="shared" ref="CP80" si="1055">SUM(CP81:CP83)</f>
        <v>53350</v>
      </c>
      <c r="CQ80" s="39">
        <v>0</v>
      </c>
      <c r="CR80" s="20">
        <f t="shared" si="877"/>
        <v>1</v>
      </c>
      <c r="CS80" s="20" t="str">
        <f t="shared" si="878"/>
        <v xml:space="preserve"> </v>
      </c>
      <c r="CT80" s="24">
        <f t="shared" ref="CT80" si="1056">SUM(CT81:CT83)</f>
        <v>0</v>
      </c>
      <c r="CU80" s="24">
        <f t="shared" ref="CU80" si="1057">SUM(CU81:CU83)</f>
        <v>0</v>
      </c>
      <c r="CV80" s="39">
        <v>0</v>
      </c>
      <c r="CW80" s="31" t="str">
        <f t="shared" si="914"/>
        <v xml:space="preserve"> </v>
      </c>
      <c r="CX80" s="31" t="str">
        <f t="shared" si="915"/>
        <v xml:space="preserve"> </v>
      </c>
      <c r="CY80" s="24">
        <f t="shared" ref="CY80" si="1058">SUM(CY81:CY83)</f>
        <v>0</v>
      </c>
      <c r="CZ80" s="24">
        <f t="shared" ref="CZ80" si="1059">SUM(CZ81:CZ83)</f>
        <v>0</v>
      </c>
      <c r="DA80" s="39">
        <v>0</v>
      </c>
      <c r="DB80" s="20" t="str">
        <f t="shared" si="883"/>
        <v xml:space="preserve"> </v>
      </c>
      <c r="DC80" s="20" t="str">
        <f t="shared" si="884"/>
        <v xml:space="preserve"> </v>
      </c>
      <c r="DD80" s="24">
        <f t="shared" ref="DD80" si="1060">SUM(DD81:DD83)</f>
        <v>0</v>
      </c>
      <c r="DE80" s="24">
        <f t="shared" ref="DE80" si="1061">SUM(DE81:DE83)</f>
        <v>0</v>
      </c>
      <c r="DF80" s="39">
        <v>0</v>
      </c>
      <c r="DG80" s="20" t="str">
        <f t="shared" si="887"/>
        <v xml:space="preserve"> </v>
      </c>
      <c r="DH80" s="20" t="str">
        <f t="shared" si="888"/>
        <v xml:space="preserve"> </v>
      </c>
      <c r="DI80" s="24">
        <f t="shared" ref="DI80" si="1062">SUM(DI81:DI83)</f>
        <v>20457.36</v>
      </c>
      <c r="DJ80" s="39">
        <v>0</v>
      </c>
      <c r="DK80" s="20" t="str">
        <f t="shared" si="890"/>
        <v xml:space="preserve"> </v>
      </c>
      <c r="DL80" s="24">
        <f t="shared" ref="DL80" si="1063">SUM(DL81:DL83)</f>
        <v>100000</v>
      </c>
      <c r="DM80" s="24">
        <f t="shared" ref="DM80" si="1064">SUM(DM81:DM83)</f>
        <v>41964.42</v>
      </c>
      <c r="DN80" s="39">
        <v>35808.03</v>
      </c>
      <c r="DO80" s="20">
        <f t="shared" si="893"/>
        <v>0.41964419999999997</v>
      </c>
      <c r="DP80" s="50">
        <f t="shared" si="894"/>
        <v>1.1719276374600893</v>
      </c>
      <c r="DQ80" s="24">
        <f t="shared" ref="DQ80" si="1065">SUM(DQ81:DQ83)</f>
        <v>49114.7</v>
      </c>
      <c r="DR80" s="24">
        <f t="shared" ref="DR80" si="1066">SUM(DR81:DR83)</f>
        <v>49114.7</v>
      </c>
      <c r="DS80" s="39">
        <v>73294</v>
      </c>
      <c r="DT80" s="20">
        <f t="shared" si="902"/>
        <v>1</v>
      </c>
      <c r="DU80" s="20">
        <f t="shared" si="816"/>
        <v>0.67010532922203725</v>
      </c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</row>
    <row r="81" spans="1:144" s="14" customFormat="1" ht="15.75" customHeight="1" outlineLevel="1" x14ac:dyDescent="0.25">
      <c r="A81" s="13">
        <v>64</v>
      </c>
      <c r="B81" s="8" t="s">
        <v>52</v>
      </c>
      <c r="C81" s="21">
        <f>H81+AQ81</f>
        <v>19898561.120000001</v>
      </c>
      <c r="D81" s="21">
        <f>I81+AR81</f>
        <v>8713309.2899999991</v>
      </c>
      <c r="E81" s="21">
        <v>7906931.0999999996</v>
      </c>
      <c r="F81" s="22">
        <f>IF(D81&lt;=0," ",IF(D81/C81*100&gt;200,"СВ.200",D81/C81))</f>
        <v>0.4378863997981377</v>
      </c>
      <c r="G81" s="22">
        <f t="shared" si="897"/>
        <v>1.1019837127453911</v>
      </c>
      <c r="H81" s="21">
        <f t="shared" ref="H81" si="1067">M81+R81+W81+AB81+AG81+AL81</f>
        <v>19141521.120000001</v>
      </c>
      <c r="I81" s="21">
        <f>N81+S81+X81+AC81+AH81+AM81</f>
        <v>8294021.2299999995</v>
      </c>
      <c r="J81" s="19">
        <v>7583577.2999999998</v>
      </c>
      <c r="K81" s="22">
        <f>IF(I81&lt;=0," ",IF(I81/H81*100&gt;200,"СВ.200",I81/H81))</f>
        <v>0.43330000672381253</v>
      </c>
      <c r="L81" s="22">
        <f>IF(J81=0," ",IF(I81/J81*100&gt;200,"св.200",I81/J81))</f>
        <v>1.0936818999656006</v>
      </c>
      <c r="M81" s="21">
        <v>16626600</v>
      </c>
      <c r="N81" s="21">
        <v>7500944.2699999996</v>
      </c>
      <c r="O81" s="36">
        <v>6734750.7999999998</v>
      </c>
      <c r="P81" s="22">
        <f t="shared" si="822"/>
        <v>0.451141199643944</v>
      </c>
      <c r="Q81" s="22">
        <f t="shared" si="823"/>
        <v>1.1137671597292063</v>
      </c>
      <c r="R81" s="21">
        <v>1160921.1200000001</v>
      </c>
      <c r="S81" s="21">
        <v>558554.85</v>
      </c>
      <c r="T81" s="36">
        <v>543574.12</v>
      </c>
      <c r="U81" s="22">
        <f t="shared" si="826"/>
        <v>0.48113075072662986</v>
      </c>
      <c r="V81" s="22">
        <f t="shared" si="827"/>
        <v>1.0275596822012056</v>
      </c>
      <c r="W81" s="21"/>
      <c r="X81" s="21"/>
      <c r="Y81" s="36"/>
      <c r="Z81" s="22" t="str">
        <f t="shared" si="830"/>
        <v xml:space="preserve"> </v>
      </c>
      <c r="AA81" s="22" t="str">
        <f t="shared" si="831"/>
        <v xml:space="preserve"> </v>
      </c>
      <c r="AB81" s="21">
        <v>565000</v>
      </c>
      <c r="AC81" s="21">
        <v>90744</v>
      </c>
      <c r="AD81" s="36">
        <v>125116.6</v>
      </c>
      <c r="AE81" s="22">
        <f t="shared" si="834"/>
        <v>0.16060884955752214</v>
      </c>
      <c r="AF81" s="22">
        <f t="shared" si="835"/>
        <v>0.72527546304806878</v>
      </c>
      <c r="AG81" s="21">
        <v>789000</v>
      </c>
      <c r="AH81" s="21">
        <v>143778.10999999999</v>
      </c>
      <c r="AI81" s="36">
        <v>180135.78</v>
      </c>
      <c r="AJ81" s="22">
        <f t="shared" si="838"/>
        <v>0.18222827629911278</v>
      </c>
      <c r="AK81" s="22">
        <f t="shared" si="839"/>
        <v>0.79816519516555784</v>
      </c>
      <c r="AL81" s="21"/>
      <c r="AM81" s="21"/>
      <c r="AN81" s="36"/>
      <c r="AO81" s="22" t="str">
        <f t="shared" si="1032"/>
        <v xml:space="preserve"> </v>
      </c>
      <c r="AP81" s="22" t="str">
        <f t="shared" si="842"/>
        <v xml:space="preserve"> </v>
      </c>
      <c r="AQ81" s="21">
        <f t="shared" ref="AQ81" si="1068">AV81+BA81+BF81+BK81+BP81+BU81+BZ81+CE81+CT81+CY81+DD81+DL81+DQ81</f>
        <v>757040</v>
      </c>
      <c r="AR81" s="21">
        <f>AW81+BB81+BG81+BL81+BQ81+BV81+CA81+CF81+++++CU81+CZ81+DE81+DI81+DM81+DR81</f>
        <v>419288.06</v>
      </c>
      <c r="AS81" s="36">
        <v>323353.79999999993</v>
      </c>
      <c r="AT81" s="22">
        <f>IF(AR81&lt;=0," ",IF(AQ81&lt;=0," ",IF(AR81/AQ81*100&gt;200,"СВ.200",AR81/AQ81)))</f>
        <v>0.55385192328014377</v>
      </c>
      <c r="AU81" s="22">
        <f>IF(AS81=0," ",IF(AR81/AS81*100&gt;200,"св.200",AR81/AS81))</f>
        <v>1.2966851170451688</v>
      </c>
      <c r="AV81" s="21">
        <v>27000</v>
      </c>
      <c r="AW81" s="21">
        <v>36283.379999999997</v>
      </c>
      <c r="AX81" s="36">
        <v>15541.3</v>
      </c>
      <c r="AY81" s="22">
        <f t="shared" si="847"/>
        <v>1.3438288888888887</v>
      </c>
      <c r="AZ81" s="22" t="str">
        <f t="shared" si="848"/>
        <v>св.200</v>
      </c>
      <c r="BA81" s="21"/>
      <c r="BB81" s="21"/>
      <c r="BC81" s="36"/>
      <c r="BD81" s="22" t="str">
        <f t="shared" si="851"/>
        <v xml:space="preserve"> </v>
      </c>
      <c r="BE81" s="22" t="str">
        <f t="shared" si="852"/>
        <v xml:space="preserve"> </v>
      </c>
      <c r="BF81" s="21"/>
      <c r="BG81" s="21"/>
      <c r="BH81" s="36"/>
      <c r="BI81" s="22" t="str">
        <f t="shared" si="855"/>
        <v xml:space="preserve"> </v>
      </c>
      <c r="BJ81" s="22" t="str">
        <f t="shared" si="856"/>
        <v xml:space="preserve"> </v>
      </c>
      <c r="BK81" s="21"/>
      <c r="BL81" s="21"/>
      <c r="BM81" s="36"/>
      <c r="BN81" s="22"/>
      <c r="BO81" s="22" t="str">
        <f t="shared" si="860"/>
        <v xml:space="preserve"> </v>
      </c>
      <c r="BP81" s="21"/>
      <c r="BQ81" s="21"/>
      <c r="BR81" s="36"/>
      <c r="BS81" s="22" t="str">
        <f t="shared" si="899"/>
        <v xml:space="preserve"> </v>
      </c>
      <c r="BT81" s="22" t="str">
        <f t="shared" si="863"/>
        <v xml:space="preserve"> </v>
      </c>
      <c r="BU81" s="21">
        <v>600040</v>
      </c>
      <c r="BV81" s="21">
        <v>273998.62</v>
      </c>
      <c r="BW81" s="36">
        <v>235590.37</v>
      </c>
      <c r="BX81" s="22">
        <f t="shared" si="864"/>
        <v>0.45663392440503964</v>
      </c>
      <c r="BY81" s="22">
        <f t="shared" si="865"/>
        <v>1.1630297961669656</v>
      </c>
      <c r="BZ81" s="21"/>
      <c r="CA81" s="21">
        <v>1000</v>
      </c>
      <c r="CB81" s="36"/>
      <c r="CC81" s="22" t="str">
        <f t="shared" si="1049"/>
        <v xml:space="preserve"> </v>
      </c>
      <c r="CD81" s="22" t="str">
        <f t="shared" si="868"/>
        <v xml:space="preserve"> </v>
      </c>
      <c r="CE81" s="21">
        <f t="shared" ref="CE81" si="1069">CJ81+CO81</f>
        <v>30000</v>
      </c>
      <c r="CF81" s="21">
        <f t="shared" ref="CF81" si="1070">CK81+CP81</f>
        <v>45584.28</v>
      </c>
      <c r="CG81" s="21">
        <v>12635.1</v>
      </c>
      <c r="CH81" s="22">
        <f t="shared" si="871"/>
        <v>1.519476</v>
      </c>
      <c r="CI81" s="22" t="str">
        <f t="shared" si="912"/>
        <v>св.200</v>
      </c>
      <c r="CJ81" s="21">
        <v>30000</v>
      </c>
      <c r="CK81" s="21">
        <v>45584.28</v>
      </c>
      <c r="CL81" s="36">
        <v>12635.1</v>
      </c>
      <c r="CM81" s="22">
        <f t="shared" si="874"/>
        <v>1.519476</v>
      </c>
      <c r="CN81" s="22" t="str">
        <f t="shared" si="913"/>
        <v>св.200</v>
      </c>
      <c r="CO81" s="21"/>
      <c r="CP81" s="21"/>
      <c r="CQ81" s="36"/>
      <c r="CR81" s="22" t="str">
        <f t="shared" si="877"/>
        <v xml:space="preserve"> </v>
      </c>
      <c r="CS81" s="22" t="str">
        <f t="shared" si="878"/>
        <v xml:space="preserve"> </v>
      </c>
      <c r="CT81" s="21"/>
      <c r="CU81" s="21"/>
      <c r="CV81" s="36"/>
      <c r="CW81" s="22" t="str">
        <f t="shared" si="914"/>
        <v xml:space="preserve"> </v>
      </c>
      <c r="CX81" s="22" t="str">
        <f t="shared" si="915"/>
        <v xml:space="preserve"> </v>
      </c>
      <c r="CY81" s="21"/>
      <c r="CZ81" s="21"/>
      <c r="DA81" s="36"/>
      <c r="DB81" s="22" t="str">
        <f t="shared" si="883"/>
        <v xml:space="preserve"> </v>
      </c>
      <c r="DC81" s="22" t="str">
        <f t="shared" si="884"/>
        <v xml:space="preserve"> </v>
      </c>
      <c r="DD81" s="21"/>
      <c r="DE81" s="21"/>
      <c r="DF81" s="36"/>
      <c r="DG81" s="22" t="str">
        <f t="shared" si="887"/>
        <v xml:space="preserve"> </v>
      </c>
      <c r="DH81" s="22" t="str">
        <f t="shared" si="888"/>
        <v xml:space="preserve"> </v>
      </c>
      <c r="DI81" s="21">
        <v>20457.36</v>
      </c>
      <c r="DJ81" s="36"/>
      <c r="DK81" s="22" t="str">
        <f t="shared" si="890"/>
        <v xml:space="preserve"> </v>
      </c>
      <c r="DL81" s="21">
        <v>100000</v>
      </c>
      <c r="DM81" s="21">
        <v>41964.42</v>
      </c>
      <c r="DN81" s="36">
        <v>35808.03</v>
      </c>
      <c r="DO81" s="22">
        <f t="shared" si="893"/>
        <v>0.41964419999999997</v>
      </c>
      <c r="DP81" s="51">
        <f t="shared" si="894"/>
        <v>1.1719276374600893</v>
      </c>
      <c r="DQ81" s="21"/>
      <c r="DR81" s="21"/>
      <c r="DS81" s="36">
        <v>23779</v>
      </c>
      <c r="DT81" s="22" t="str">
        <f t="shared" si="902"/>
        <v xml:space="preserve"> </v>
      </c>
      <c r="DU81" s="22">
        <f t="shared" si="816"/>
        <v>0</v>
      </c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</row>
    <row r="82" spans="1:144" s="14" customFormat="1" ht="17.25" customHeight="1" outlineLevel="1" x14ac:dyDescent="0.25">
      <c r="A82" s="13">
        <v>65</v>
      </c>
      <c r="B82" s="8" t="s">
        <v>42</v>
      </c>
      <c r="C82" s="21">
        <f>H82+AQ82</f>
        <v>496753</v>
      </c>
      <c r="D82" s="21">
        <f>I82+AR82</f>
        <v>160947.18</v>
      </c>
      <c r="E82" s="21">
        <v>49299.12</v>
      </c>
      <c r="F82" s="22">
        <f>IF(D82&lt;=0," ",IF(D82/C82*100&gt;200,"СВ.200",D82/C82))</f>
        <v>0.32399840564626686</v>
      </c>
      <c r="G82" s="22" t="str">
        <f t="shared" si="897"/>
        <v>св.200</v>
      </c>
      <c r="H82" s="21">
        <f t="shared" ref="H82:H83" si="1071">M82+R82+W82+AB82+AG82+AL82</f>
        <v>175000</v>
      </c>
      <c r="I82" s="21">
        <f>N82+S82+X82+AC82+AH82+AM82</f>
        <v>86109.18</v>
      </c>
      <c r="J82" s="19">
        <v>47429.119999999995</v>
      </c>
      <c r="K82" s="22">
        <f>IF(I82&lt;=0," ",IF(I82/H82*100&gt;200,"СВ.200",I82/H82))</f>
        <v>0.49205245714285711</v>
      </c>
      <c r="L82" s="22">
        <f>IF(J82=0," ",IF(I82/J82*100&gt;200,"св.200",I82/J82))</f>
        <v>1.8155340010525181</v>
      </c>
      <c r="M82" s="21">
        <v>35000</v>
      </c>
      <c r="N82" s="21">
        <v>22030.3</v>
      </c>
      <c r="O82" s="63">
        <v>13150.8</v>
      </c>
      <c r="P82" s="22">
        <f>IF(N82&lt;=0," ",IF(M82&lt;=0," ",IF(N82/M82*100&gt;200,"СВ.200",N82/M82)))</f>
        <v>0.62943714285714281</v>
      </c>
      <c r="Q82" s="22">
        <f>IF(O82=0," ",IF(N82/O82*100&gt;200,"св.200",N82/O82))</f>
        <v>1.6752060711135444</v>
      </c>
      <c r="R82" s="21"/>
      <c r="S82" s="21"/>
      <c r="T82" s="63"/>
      <c r="U82" s="22" t="str">
        <f>IF(S82&lt;=0," ",IF(R82&lt;=0," ",IF(S82/R82*100&gt;200,"СВ.200",S82/R82)))</f>
        <v xml:space="preserve"> </v>
      </c>
      <c r="V82" s="22" t="str">
        <f t="shared" ref="V82:V83" si="1072">IF(S82=0," ",IF(S82/T82*100&gt;200,"св.200",S82/T82))</f>
        <v xml:space="preserve"> </v>
      </c>
      <c r="W82" s="21"/>
      <c r="X82" s="21"/>
      <c r="Y82" s="63"/>
      <c r="Z82" s="22" t="str">
        <f>IF(X82&lt;=0," ",IF(W82&lt;=0," ",IF(X82/W82*100&gt;200,"СВ.200",X82/W82)))</f>
        <v xml:space="preserve"> </v>
      </c>
      <c r="AA82" s="22" t="str">
        <f>IF(X82=0," ",IF(X82/Y82*100&gt;200,"св.200",X82/Y82))</f>
        <v xml:space="preserve"> </v>
      </c>
      <c r="AB82" s="21">
        <v>25000</v>
      </c>
      <c r="AC82" s="21">
        <v>8249.36</v>
      </c>
      <c r="AD82" s="63">
        <v>1516.94</v>
      </c>
      <c r="AE82" s="22">
        <f>IF(AC82&lt;=0," ",IF(AB82&lt;=0," ",IF(AC82/AB82*100&gt;200,"СВ.200",AC82/AB82)))</f>
        <v>0.3299744</v>
      </c>
      <c r="AF82" s="22" t="str">
        <f>IF(AD82=0," ",IF(AC82/AD82*100&gt;200,"св.200",AC82/AD82))</f>
        <v>св.200</v>
      </c>
      <c r="AG82" s="21">
        <v>115000</v>
      </c>
      <c r="AH82" s="21">
        <v>55829.52</v>
      </c>
      <c r="AI82" s="63">
        <v>32761.38</v>
      </c>
      <c r="AJ82" s="22">
        <f>IF(AH82&lt;=0," ",IF(AG82&lt;=0," ",IF(AH82/AG82*100&gt;200,"СВ.200",AH82/AG82)))</f>
        <v>0.48547408695652172</v>
      </c>
      <c r="AK82" s="22">
        <f>IF(AI82=0," ",IF(AH82/AI82*100&gt;200,"св.200",AH82/AI82))</f>
        <v>1.7041260166696273</v>
      </c>
      <c r="AL82" s="21"/>
      <c r="AM82" s="21"/>
      <c r="AN82" s="63"/>
      <c r="AO82" s="22" t="str">
        <f>IF(AM82&lt;=0," ",IF(AL82&lt;=0," ",IF(AM82/AL82*100&gt;200,"СВ.200",AM82/AL82)))</f>
        <v xml:space="preserve"> </v>
      </c>
      <c r="AP82" s="22" t="str">
        <f>IF(AN82=0," ",IF(AM82/AN82*100&gt;200,"св.200",AM82/AN82))</f>
        <v xml:space="preserve"> </v>
      </c>
      <c r="AQ82" s="21">
        <f t="shared" ref="AQ82:AQ83" si="1073">AV82+BA82+BF82+BK82+BP82+BU82+BZ82+CE82+CT82+CY82+DD82+DL82+DQ82</f>
        <v>321753</v>
      </c>
      <c r="AR82" s="21">
        <f>AW82+BB82+BG82+BL82+BQ82+BV82+CA82+CF82+++++CU82+CZ82+DE82+DI82+DM82+DR82</f>
        <v>74838</v>
      </c>
      <c r="AS82" s="36">
        <v>1870</v>
      </c>
      <c r="AT82" s="22">
        <f>IF(AR82&lt;=0," ",IF(AQ82&lt;=0," ",IF(AR82/AQ82*100&gt;200,"СВ.200",AR82/AQ82)))</f>
        <v>0.23259456788281693</v>
      </c>
      <c r="AU82" s="22" t="str">
        <f>IF(AS82=0," ",IF(AR82/AS82*100&gt;200,"св.200",AR82/AS82))</f>
        <v>св.200</v>
      </c>
      <c r="AV82" s="21"/>
      <c r="AW82" s="21"/>
      <c r="AX82" s="63"/>
      <c r="AY82" s="22" t="str">
        <f>IF(AW82&lt;=0," ",IF(AV82&lt;=0," ",IF(AW82/AV82*100&gt;200,"СВ.200",AW82/AV82)))</f>
        <v xml:space="preserve"> </v>
      </c>
      <c r="AZ82" s="22" t="str">
        <f>IF(AX82=0," ",IF(AW82/AX82*100&gt;200,"св.200",AW82/AX82))</f>
        <v xml:space="preserve"> </v>
      </c>
      <c r="BA82" s="21">
        <v>317753</v>
      </c>
      <c r="BB82" s="21">
        <v>50000</v>
      </c>
      <c r="BC82" s="63"/>
      <c r="BD82" s="22">
        <f t="shared" si="851"/>
        <v>0.15735492662539771</v>
      </c>
      <c r="BE82" s="22" t="str">
        <f t="shared" si="852"/>
        <v xml:space="preserve"> </v>
      </c>
      <c r="BF82" s="21"/>
      <c r="BG82" s="21"/>
      <c r="BH82" s="63"/>
      <c r="BI82" s="22" t="str">
        <f>IF(BG82&lt;=0," ",IF(BF82&lt;=0," ",IF(BG82/BF82*100&gt;200,"СВ.200",BG82/BF82)))</f>
        <v xml:space="preserve"> </v>
      </c>
      <c r="BJ82" s="22" t="str">
        <f>IF(BH82=0," ",IF(BG82/BH82*100&gt;200,"св.200",BG82/BH82))</f>
        <v xml:space="preserve"> </v>
      </c>
      <c r="BK82" s="21"/>
      <c r="BL82" s="21"/>
      <c r="BM82" s="63"/>
      <c r="BN82" s="22"/>
      <c r="BO82" s="22" t="str">
        <f>IF(BM82=0," ",IF(BL82/BM82*100&gt;200,"св.200",BL82/BM82))</f>
        <v xml:space="preserve"> </v>
      </c>
      <c r="BP82" s="21"/>
      <c r="BQ82" s="21"/>
      <c r="BR82" s="63"/>
      <c r="BS82" s="22" t="str">
        <f t="shared" si="899"/>
        <v xml:space="preserve"> </v>
      </c>
      <c r="BT82" s="22" t="str">
        <f>IF(BR82=0," ",IF(BQ82/BR82*100&gt;200,"св.200",BQ82/BR82))</f>
        <v xml:space="preserve"> </v>
      </c>
      <c r="BU82" s="21">
        <v>4000</v>
      </c>
      <c r="BV82" s="21">
        <v>24838</v>
      </c>
      <c r="BW82" s="63">
        <v>1870</v>
      </c>
      <c r="BX82" s="22" t="str">
        <f>IF(BV82&lt;=0," ",IF(BU82&lt;=0," ",IF(BV82/BU82*100&gt;200,"СВ.200",BV82/BU82)))</f>
        <v>СВ.200</v>
      </c>
      <c r="BY82" s="22" t="str">
        <f>IF(BW82=0," ",IF(BV82/BW82*100&gt;200,"св.200",BV82/BW82))</f>
        <v>св.200</v>
      </c>
      <c r="BZ82" s="21"/>
      <c r="CA82" s="21"/>
      <c r="CB82" s="63"/>
      <c r="CC82" s="22" t="str">
        <f>IF(CA82&lt;=0," ",IF(BZ82&lt;=0," ",IF(CA82/BZ82*100&gt;200,"СВ.200",CA82/BZ82)))</f>
        <v xml:space="preserve"> </v>
      </c>
      <c r="CD82" s="22" t="str">
        <f>IF(CB82=0," ",IF(CA82/CB82*100&gt;200,"св.200",CA82/CB82))</f>
        <v xml:space="preserve"> </v>
      </c>
      <c r="CE82" s="21">
        <f t="shared" ref="CE82:CE83" si="1074">CJ82+CO82</f>
        <v>0</v>
      </c>
      <c r="CF82" s="21">
        <f t="shared" ref="CF82:CF83" si="1075">CK82+CP82</f>
        <v>0</v>
      </c>
      <c r="CG82" s="21">
        <v>0</v>
      </c>
      <c r="CH82" s="22" t="str">
        <f>IF(CF82&lt;=0," ",IF(CE82&lt;=0," ",IF(CF82/CE82*100&gt;200,"СВ.200",CF82/CE82)))</f>
        <v xml:space="preserve"> </v>
      </c>
      <c r="CI82" s="22" t="str">
        <f>IF(CG82=0," ",IF(CF82/CG82*100&gt;200,"св.200",CF82/CG82))</f>
        <v xml:space="preserve"> </v>
      </c>
      <c r="CJ82" s="21"/>
      <c r="CK82" s="21"/>
      <c r="CL82" s="63"/>
      <c r="CM82" s="22" t="str">
        <f>IF(CK82&lt;=0," ",IF(CJ82&lt;=0," ",IF(CK82/CJ82*100&gt;200,"СВ.200",CK82/CJ82)))</f>
        <v xml:space="preserve"> </v>
      </c>
      <c r="CN82" s="22" t="str">
        <f>IF(CL82=0," ",IF(CK82/CL82*100&gt;200,"св.200",CK82/CL82))</f>
        <v xml:space="preserve"> </v>
      </c>
      <c r="CO82" s="21"/>
      <c r="CP82" s="21"/>
      <c r="CQ82" s="63"/>
      <c r="CR82" s="22" t="str">
        <f>IF(CP82&lt;=0," ",IF(CO82&lt;=0," ",IF(CP82/CO82*100&gt;200,"СВ.200",CP82/CO82)))</f>
        <v xml:space="preserve"> </v>
      </c>
      <c r="CS82" s="22" t="str">
        <f>IF(CQ82=0," ",IF(CP82/CQ82*100&gt;200,"св.200",CP82/CQ82))</f>
        <v xml:space="preserve"> </v>
      </c>
      <c r="CT82" s="21"/>
      <c r="CU82" s="21"/>
      <c r="CV82" s="63"/>
      <c r="CW82" s="22" t="str">
        <f t="shared" si="914"/>
        <v xml:space="preserve"> </v>
      </c>
      <c r="CX82" s="22" t="str">
        <f t="shared" si="915"/>
        <v xml:space="preserve"> </v>
      </c>
      <c r="CY82" s="21"/>
      <c r="CZ82" s="21"/>
      <c r="DA82" s="63"/>
      <c r="DB82" s="22" t="str">
        <f>IF(CZ82&lt;=0," ",IF(CY82&lt;=0," ",IF(CZ82/CY82*100&gt;200,"СВ.200",CZ82/CY82)))</f>
        <v xml:space="preserve"> </v>
      </c>
      <c r="DC82" s="22" t="str">
        <f>IF(DA82=0," ",IF(CZ82/DA82*100&gt;200,"св.200",CZ82/DA82))</f>
        <v xml:space="preserve"> </v>
      </c>
      <c r="DD82" s="21"/>
      <c r="DE82" s="21"/>
      <c r="DF82" s="63"/>
      <c r="DG82" s="22" t="str">
        <f>IF(DE82&lt;=0," ",IF(DD82&lt;=0," ",IF(DE82/DD82*100&gt;200,"СВ.200",DE82/DD82)))</f>
        <v xml:space="preserve"> </v>
      </c>
      <c r="DH82" s="22" t="str">
        <f>IF(DF82=0," ",IF(DE82/DF82*100&gt;200,"св.200",DE82/DF82))</f>
        <v xml:space="preserve"> </v>
      </c>
      <c r="DI82" s="21"/>
      <c r="DJ82" s="63"/>
      <c r="DK82" s="22" t="str">
        <f t="shared" ref="DK82" si="1076">IF(DI82=0," ",IF(DI82/DJ82*100&gt;200,"св.200",DI82/DJ82))</f>
        <v xml:space="preserve"> </v>
      </c>
      <c r="DL82" s="21"/>
      <c r="DM82" s="21"/>
      <c r="DN82" s="63"/>
      <c r="DO82" s="22" t="str">
        <f>IF(DM82&lt;=0," ",IF(DL82&lt;=0," ",IF(DM82/DL82*100&gt;200,"СВ.200",DM82/DL82)))</f>
        <v xml:space="preserve"> </v>
      </c>
      <c r="DP82" s="51" t="str">
        <f>IF(DN82=0," ",IF(DM82/DN82*100&gt;200,"св.200",DM82/DN82))</f>
        <v xml:space="preserve"> </v>
      </c>
      <c r="DQ82" s="21"/>
      <c r="DR82" s="21"/>
      <c r="DS82" s="63"/>
      <c r="DT82" s="22" t="str">
        <f>IF(DR82&lt;=0," ",IF(DQ82&lt;=0," ",IF(DR82/DQ82*100&gt;200,"СВ.200",DR82/DQ82)))</f>
        <v xml:space="preserve"> </v>
      </c>
      <c r="DU82" s="22" t="str">
        <f>IF(DS82=0," ",IF(DR82/DS82*100&gt;200,"св.200",DR82/DS82))</f>
        <v xml:space="preserve"> </v>
      </c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</row>
    <row r="83" spans="1:144" s="14" customFormat="1" ht="15.75" customHeight="1" outlineLevel="1" x14ac:dyDescent="0.25">
      <c r="A83" s="13">
        <v>66</v>
      </c>
      <c r="B83" s="8" t="s">
        <v>49</v>
      </c>
      <c r="C83" s="21">
        <f>H83+AQ83</f>
        <v>1128350.81</v>
      </c>
      <c r="D83" s="21">
        <f>I83+AR83</f>
        <v>402989.06</v>
      </c>
      <c r="E83" s="21">
        <v>237672.3</v>
      </c>
      <c r="F83" s="22">
        <f>IF(D83&lt;=0," ",IF(D83/C83*100&gt;200,"СВ.200",D83/C83))</f>
        <v>0.35714873107593192</v>
      </c>
      <c r="G83" s="22">
        <f t="shared" si="897"/>
        <v>1.6955659536260641</v>
      </c>
      <c r="H83" s="21">
        <f t="shared" si="1071"/>
        <v>911000</v>
      </c>
      <c r="I83" s="21">
        <f>N83+S83+X83+AC83+AH83+AM83</f>
        <v>300524.36</v>
      </c>
      <c r="J83" s="19">
        <v>188157.3</v>
      </c>
      <c r="K83" s="22">
        <f>IF(I83&lt;=0," ",IF(I83/H83*100&gt;200,"СВ.200",I83/H83))</f>
        <v>0.32988403951701423</v>
      </c>
      <c r="L83" s="22">
        <f>IF(J83=0," ",IF(I83/J83*100&gt;200,"св.200",I83/J83))</f>
        <v>1.5971974512814544</v>
      </c>
      <c r="M83" s="21">
        <v>111000</v>
      </c>
      <c r="N83" s="21">
        <v>79202.320000000007</v>
      </c>
      <c r="O83" s="63">
        <v>62643.31</v>
      </c>
      <c r="P83" s="22">
        <f t="shared" ref="P83" si="1077">IF(N83&lt;=0," ",IF(M83&lt;=0," ",IF(N83/M83*100&gt;200,"СВ.200",N83/M83)))</f>
        <v>0.71353441441441445</v>
      </c>
      <c r="Q83" s="22">
        <f t="shared" ref="Q83" si="1078">IF(O83=0," ",IF(N83/O83*100&gt;200,"св.200",N83/O83))</f>
        <v>1.2643380434399141</v>
      </c>
      <c r="R83" s="21"/>
      <c r="S83" s="21"/>
      <c r="T83" s="63"/>
      <c r="U83" s="22" t="str">
        <f t="shared" ref="U83" si="1079">IF(S83&lt;=0," ",IF(R83&lt;=0," ",IF(S83/R83*100&gt;200,"СВ.200",S83/R83)))</f>
        <v xml:space="preserve"> </v>
      </c>
      <c r="V83" s="22" t="str">
        <f t="shared" si="1072"/>
        <v xml:space="preserve"> </v>
      </c>
      <c r="W83" s="21"/>
      <c r="X83" s="21">
        <v>4212</v>
      </c>
      <c r="Y83" s="63">
        <v>3708</v>
      </c>
      <c r="Z83" s="22" t="str">
        <f t="shared" ref="Z83" si="1080">IF(X83&lt;=0," ",IF(W83&lt;=0," ",IF(X83/W83*100&gt;200,"СВ.200",X83/W83)))</f>
        <v xml:space="preserve"> </v>
      </c>
      <c r="AA83" s="22">
        <f t="shared" ref="AA83" si="1081">IF(Y83=0," ",IF(X83/Y83*100&gt;200,"св.200",X83/Y83))</f>
        <v>1.1359223300970873</v>
      </c>
      <c r="AB83" s="21">
        <v>50000</v>
      </c>
      <c r="AC83" s="21">
        <v>86183.8</v>
      </c>
      <c r="AD83" s="63">
        <v>47050.83</v>
      </c>
      <c r="AE83" s="22">
        <f t="shared" ref="AE83" si="1082">IF(AC83&lt;=0," ",IF(AB83&lt;=0," ",IF(AC83/AB83*100&gt;200,"СВ.200",AC83/AB83)))</f>
        <v>1.723676</v>
      </c>
      <c r="AF83" s="22">
        <f t="shared" ref="AF83" si="1083">IF(AD83=0," ",IF(AC83/AD83*100&gt;200,"св.200",AC83/AD83))</f>
        <v>1.8317168900102294</v>
      </c>
      <c r="AG83" s="21">
        <v>750000</v>
      </c>
      <c r="AH83" s="21">
        <v>130926.24</v>
      </c>
      <c r="AI83" s="63">
        <v>74755.16</v>
      </c>
      <c r="AJ83" s="22">
        <f t="shared" ref="AJ83" si="1084">IF(AH83&lt;=0," ",IF(AG83&lt;=0," ",IF(AH83/AG83*100&gt;200,"СВ.200",AH83/AG83)))</f>
        <v>0.17456832</v>
      </c>
      <c r="AK83" s="22">
        <f t="shared" ref="AK83" si="1085">IF(AI83=0," ",IF(AH83/AI83*100&gt;200,"св.200",AH83/AI83))</f>
        <v>1.7514007059847105</v>
      </c>
      <c r="AL83" s="21"/>
      <c r="AM83" s="21"/>
      <c r="AN83" s="63"/>
      <c r="AO83" s="22" t="str">
        <f t="shared" ref="AO83" si="1086">IF(AM83&lt;=0," ",IF(AL83&lt;=0," ",IF(AM83/AL83*100&gt;200,"СВ.200",AM83/AL83)))</f>
        <v xml:space="preserve"> </v>
      </c>
      <c r="AP83" s="22" t="str">
        <f t="shared" ref="AP83" si="1087">IF(AN83=0," ",IF(AM83/AN83*100&gt;200,"св.200",AM83/AN83))</f>
        <v xml:space="preserve"> </v>
      </c>
      <c r="AQ83" s="21">
        <f t="shared" si="1073"/>
        <v>217350.81</v>
      </c>
      <c r="AR83" s="21">
        <f>AW83+BB83+BG83+BL83+BQ83+BV83+CA83+CF83+++++CU83+CZ83+DE83+DI83+DM83+DR83</f>
        <v>102464.7</v>
      </c>
      <c r="AS83" s="36">
        <v>49515</v>
      </c>
      <c r="AT83" s="22">
        <f>IF(AR83&lt;=0," ",IF(AQ83&lt;=0," ",IF(AR83/AQ83*100&gt;200,"СВ.200",AR83/AQ83)))</f>
        <v>0.47142543430134903</v>
      </c>
      <c r="AU83" s="22" t="str">
        <f>IF(AS83=0," ",IF(AR83/AS83*100&gt;200,"св.200",AR83/AS83))</f>
        <v>св.200</v>
      </c>
      <c r="AV83" s="21"/>
      <c r="AW83" s="21"/>
      <c r="AX83" s="63"/>
      <c r="AY83" s="22" t="str">
        <f t="shared" ref="AY83" si="1088">IF(AW83&lt;=0," ",IF(AV83&lt;=0," ",IF(AW83/AV83*100&gt;200,"СВ.200",AW83/AV83)))</f>
        <v xml:space="preserve"> </v>
      </c>
      <c r="AZ83" s="22" t="str">
        <f t="shared" ref="AZ83" si="1089">IF(AX83=0," ",IF(AW83/AX83*100&gt;200,"св.200",AW83/AX83))</f>
        <v xml:space="preserve"> </v>
      </c>
      <c r="BA83" s="21">
        <v>114886.11</v>
      </c>
      <c r="BB83" s="21"/>
      <c r="BC83" s="63"/>
      <c r="BD83" s="22" t="str">
        <f t="shared" ref="BD83" si="1090">IF(BB83&lt;=0," ",IF(BA83&lt;=0," ",IF(BB83/BA83*100&gt;200,"СВ.200",BB83/BA83)))</f>
        <v xml:space="preserve"> </v>
      </c>
      <c r="BE83" s="22" t="str">
        <f t="shared" ref="BE83" si="1091">IF(BC83=0," ",IF(BB83/BC83*100&gt;200,"св.200",BB83/BC83))</f>
        <v xml:space="preserve"> </v>
      </c>
      <c r="BF83" s="21"/>
      <c r="BG83" s="21"/>
      <c r="BH83" s="63"/>
      <c r="BI83" s="22" t="str">
        <f t="shared" ref="BI83" si="1092">IF(BG83&lt;=0," ",IF(BF83&lt;=0," ",IF(BG83/BF83*100&gt;200,"СВ.200",BG83/BF83)))</f>
        <v xml:space="preserve"> </v>
      </c>
      <c r="BJ83" s="22" t="str">
        <f t="shared" ref="BJ83" si="1093">IF(BH83=0," ",IF(BG83/BH83*100&gt;200,"св.200",BG83/BH83))</f>
        <v xml:space="preserve"> </v>
      </c>
      <c r="BK83" s="21"/>
      <c r="BL83" s="21"/>
      <c r="BM83" s="63"/>
      <c r="BN83" s="22"/>
      <c r="BO83" s="22" t="str">
        <f t="shared" ref="BO83" si="1094">IF(BM83=0," ",IF(BL83/BM83*100&gt;200,"св.200",BL83/BM83))</f>
        <v xml:space="preserve"> </v>
      </c>
      <c r="BP83" s="21"/>
      <c r="BQ83" s="21"/>
      <c r="BR83" s="63"/>
      <c r="BS83" s="22" t="str">
        <f t="shared" si="899"/>
        <v xml:space="preserve"> </v>
      </c>
      <c r="BT83" s="22" t="str">
        <f t="shared" ref="BT83" si="1095">IF(BR83=0," ",IF(BQ83/BR83*100&gt;200,"св.200",BQ83/BR83))</f>
        <v xml:space="preserve"> </v>
      </c>
      <c r="BU83" s="21"/>
      <c r="BV83" s="21"/>
      <c r="BW83" s="63"/>
      <c r="BX83" s="22" t="str">
        <f t="shared" ref="BX83" si="1096">IF(BV83&lt;=0," ",IF(BU83&lt;=0," ",IF(BV83/BU83*100&gt;200,"СВ.200",BV83/BU83)))</f>
        <v xml:space="preserve"> </v>
      </c>
      <c r="BY83" s="22" t="str">
        <f t="shared" ref="BY83" si="1097">IF(BW83=0," ",IF(BV83/BW83*100&gt;200,"св.200",BV83/BW83))</f>
        <v xml:space="preserve"> </v>
      </c>
      <c r="BZ83" s="21"/>
      <c r="CA83" s="21"/>
      <c r="CB83" s="63"/>
      <c r="CC83" s="22" t="str">
        <f t="shared" ref="CC83" si="1098">IF(CA83&lt;=0," ",IF(BZ83&lt;=0," ",IF(CA83/BZ83*100&gt;200,"СВ.200",CA83/BZ83)))</f>
        <v xml:space="preserve"> </v>
      </c>
      <c r="CD83" s="22" t="str">
        <f t="shared" ref="CD83" si="1099">IF(CB83=0," ",IF(CA83/CB83*100&gt;200,"св.200",CA83/CB83))</f>
        <v xml:space="preserve"> </v>
      </c>
      <c r="CE83" s="21">
        <f t="shared" si="1074"/>
        <v>53350</v>
      </c>
      <c r="CF83" s="21">
        <f t="shared" si="1075"/>
        <v>53350</v>
      </c>
      <c r="CG83" s="21">
        <v>0</v>
      </c>
      <c r="CH83" s="22">
        <f t="shared" ref="CH83" si="1100">IF(CF83&lt;=0," ",IF(CE83&lt;=0," ",IF(CF83/CE83*100&gt;200,"СВ.200",CF83/CE83)))</f>
        <v>1</v>
      </c>
      <c r="CI83" s="22" t="str">
        <f t="shared" ref="CI83" si="1101">IF(CG83=0," ",IF(CF83/CG83*100&gt;200,"св.200",CF83/CG83))</f>
        <v xml:space="preserve"> </v>
      </c>
      <c r="CJ83" s="21"/>
      <c r="CK83" s="21"/>
      <c r="CL83" s="63"/>
      <c r="CM83" s="22" t="str">
        <f t="shared" ref="CM83" si="1102">IF(CK83&lt;=0," ",IF(CJ83&lt;=0," ",IF(CK83/CJ83*100&gt;200,"СВ.200",CK83/CJ83)))</f>
        <v xml:space="preserve"> </v>
      </c>
      <c r="CN83" s="22" t="str">
        <f t="shared" ref="CN83" si="1103">IF(CL83=0," ",IF(CK83/CL83*100&gt;200,"св.200",CK83/CL83))</f>
        <v xml:space="preserve"> </v>
      </c>
      <c r="CO83" s="21">
        <v>53350</v>
      </c>
      <c r="CP83" s="21">
        <v>53350</v>
      </c>
      <c r="CQ83" s="63"/>
      <c r="CR83" s="22">
        <f t="shared" ref="CR83" si="1104">IF(CP83&lt;=0," ",IF(CO83&lt;=0," ",IF(CP83/CO83*100&gt;200,"СВ.200",CP83/CO83)))</f>
        <v>1</v>
      </c>
      <c r="CS83" s="22" t="str">
        <f t="shared" ref="CS83" si="1105">IF(CQ83=0," ",IF(CP83/CQ83*100&gt;200,"св.200",CP83/CQ83))</f>
        <v xml:space="preserve"> </v>
      </c>
      <c r="CT83" s="21"/>
      <c r="CU83" s="21"/>
      <c r="CV83" s="63"/>
      <c r="CW83" s="22" t="str">
        <f t="shared" si="914"/>
        <v xml:space="preserve"> </v>
      </c>
      <c r="CX83" s="22" t="str">
        <f t="shared" si="915"/>
        <v xml:space="preserve"> </v>
      </c>
      <c r="CY83" s="21"/>
      <c r="CZ83" s="21"/>
      <c r="DA83" s="63"/>
      <c r="DB83" s="22" t="str">
        <f t="shared" ref="DB83" si="1106">IF(CZ83&lt;=0," ",IF(CY83&lt;=0," ",IF(CZ83/CY83*100&gt;200,"СВ.200",CZ83/CY83)))</f>
        <v xml:space="preserve"> </v>
      </c>
      <c r="DC83" s="22" t="str">
        <f t="shared" ref="DC83" si="1107">IF(DA83=0," ",IF(CZ83/DA83*100&gt;200,"св.200",CZ83/DA83))</f>
        <v xml:space="preserve"> </v>
      </c>
      <c r="DD83" s="21"/>
      <c r="DE83" s="21"/>
      <c r="DF83" s="63"/>
      <c r="DG83" s="22" t="str">
        <f t="shared" ref="DG83:DG84" si="1108">IF(DE83&lt;=0," ",IF(DD83&lt;=0," ",IF(DE83/DD83*100&gt;200,"СВ.200",DE83/DD83)))</f>
        <v xml:space="preserve"> </v>
      </c>
      <c r="DH83" s="22" t="str">
        <f t="shared" ref="DH83:DH84" si="1109">IF(DF83=0," ",IF(DE83/DF83*100&gt;200,"св.200",DE83/DF83))</f>
        <v xml:space="preserve"> </v>
      </c>
      <c r="DI83" s="21"/>
      <c r="DJ83" s="63"/>
      <c r="DK83" s="22" t="str">
        <f t="shared" si="890"/>
        <v xml:space="preserve"> </v>
      </c>
      <c r="DL83" s="21"/>
      <c r="DM83" s="21"/>
      <c r="DN83" s="63"/>
      <c r="DO83" s="22" t="str">
        <f t="shared" ref="DO83" si="1110">IF(DM83&lt;=0," ",IF(DL83&lt;=0," ",IF(DM83/DL83*100&gt;200,"СВ.200",DM83/DL83)))</f>
        <v xml:space="preserve"> </v>
      </c>
      <c r="DP83" s="51" t="str">
        <f t="shared" ref="DP83" si="1111">IF(DN83=0," ",IF(DM83/DN83*100&gt;200,"св.200",DM83/DN83))</f>
        <v xml:space="preserve"> </v>
      </c>
      <c r="DQ83" s="21">
        <v>49114.7</v>
      </c>
      <c r="DR83" s="21">
        <v>49114.7</v>
      </c>
      <c r="DS83" s="63">
        <v>49515</v>
      </c>
      <c r="DT83" s="22">
        <f t="shared" ref="DT83:DT143" si="1112">IF(DR83&lt;=0," ",IF(DQ83&lt;=0," ",IF(DR83/DQ83*100&gt;200,"СВ.200",DR83/DQ83)))</f>
        <v>1</v>
      </c>
      <c r="DU83" s="22">
        <f t="shared" ref="DU83:DU87" si="1113">IF(DS83=0," ",IF(DR83/DS83*100&gt;200,"св.200",DR83/DS83))</f>
        <v>0.99191558113702916</v>
      </c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</row>
    <row r="84" spans="1:144" s="16" customFormat="1" ht="15.75" x14ac:dyDescent="0.25">
      <c r="A84" s="15"/>
      <c r="B84" s="7" t="s">
        <v>134</v>
      </c>
      <c r="C84" s="24">
        <f>SUM(C85:C89)</f>
        <v>215594594.96000001</v>
      </c>
      <c r="D84" s="24">
        <f t="shared" ref="D84" si="1114">SUM(D85:D89)</f>
        <v>79528609.899999991</v>
      </c>
      <c r="E84" s="24">
        <v>67209379.519999996</v>
      </c>
      <c r="F84" s="20">
        <f>IF(D84&lt;=0," ",IF(D84/C84*100&gt;200,"СВ.200",D84/C84))</f>
        <v>0.36888035117371659</v>
      </c>
      <c r="G84" s="20">
        <f t="shared" si="897"/>
        <v>1.1832962968559182</v>
      </c>
      <c r="H84" s="24">
        <f t="shared" ref="H84" si="1115">SUM(H85:H89)</f>
        <v>179445604.59999999</v>
      </c>
      <c r="I84" s="24">
        <f t="shared" ref="I84" si="1116">SUM(I85:I89)</f>
        <v>73796437.12999998</v>
      </c>
      <c r="J84" s="39">
        <v>59071965.779999994</v>
      </c>
      <c r="K84" s="20">
        <f>IF(I84&lt;=0," ",IF(I84/H84*100&gt;200,"СВ.200",I84/H84))</f>
        <v>0.41124683602308743</v>
      </c>
      <c r="L84" s="20">
        <f>IF(J84=0," ",IF(I84/J84*100&gt;200,"св.200",I84/J84))</f>
        <v>1.2492632699043384</v>
      </c>
      <c r="M84" s="24">
        <f t="shared" ref="M84" si="1117">SUM(M85:M89)</f>
        <v>151642156.59999999</v>
      </c>
      <c r="N84" s="24">
        <f t="shared" ref="N84" si="1118">SUM(N85:N89)</f>
        <v>66945587.580000006</v>
      </c>
      <c r="O84" s="39">
        <v>52409786.019999988</v>
      </c>
      <c r="P84" s="20">
        <f t="shared" si="822"/>
        <v>0.44147082236892959</v>
      </c>
      <c r="Q84" s="20">
        <f t="shared" si="823"/>
        <v>1.2773489965109386</v>
      </c>
      <c r="R84" s="24">
        <f t="shared" ref="R84" si="1119">SUM(R85:R89)</f>
        <v>3765560</v>
      </c>
      <c r="S84" s="24">
        <f t="shared" ref="S84" si="1120">SUM(S85:S89)</f>
        <v>1936745.48</v>
      </c>
      <c r="T84" s="39">
        <v>1791951.8399999999</v>
      </c>
      <c r="U84" s="20">
        <f t="shared" si="826"/>
        <v>0.51433132920468672</v>
      </c>
      <c r="V84" s="20">
        <f t="shared" si="827"/>
        <v>1.0808021938803891</v>
      </c>
      <c r="W84" s="24">
        <f t="shared" ref="W84" si="1121">SUM(W85:W89)</f>
        <v>56400</v>
      </c>
      <c r="X84" s="24">
        <f t="shared" ref="X84" si="1122">SUM(X85:X89)</f>
        <v>17435.009999999998</v>
      </c>
      <c r="Y84" s="39">
        <v>32827.49</v>
      </c>
      <c r="Z84" s="20">
        <f t="shared" si="830"/>
        <v>0.30913138297872339</v>
      </c>
      <c r="AA84" s="20">
        <f t="shared" si="831"/>
        <v>0.53111005440866788</v>
      </c>
      <c r="AB84" s="24">
        <f t="shared" ref="AB84" si="1123">SUM(AB85:AB89)</f>
        <v>5586000</v>
      </c>
      <c r="AC84" s="24">
        <f t="shared" ref="AC84" si="1124">SUM(AC85:AC89)</f>
        <v>298880.15999999997</v>
      </c>
      <c r="AD84" s="39">
        <v>191082.79</v>
      </c>
      <c r="AE84" s="20">
        <f t="shared" si="834"/>
        <v>5.3505220193340489E-2</v>
      </c>
      <c r="AF84" s="20">
        <f t="shared" si="835"/>
        <v>1.5641396067118341</v>
      </c>
      <c r="AG84" s="24">
        <f t="shared" ref="AG84" si="1125">SUM(AG85:AG89)</f>
        <v>18385288</v>
      </c>
      <c r="AH84" s="24">
        <f t="shared" ref="AH84" si="1126">SUM(AH85:AH89)</f>
        <v>4596488.8999999994</v>
      </c>
      <c r="AI84" s="39">
        <v>4644855.54</v>
      </c>
      <c r="AJ84" s="20">
        <f t="shared" si="838"/>
        <v>0.25000907791055543</v>
      </c>
      <c r="AK84" s="20">
        <f t="shared" si="839"/>
        <v>0.98958705182895734</v>
      </c>
      <c r="AL84" s="24">
        <f t="shared" ref="AL84" si="1127">SUM(AL85:AL89)</f>
        <v>10200</v>
      </c>
      <c r="AM84" s="24">
        <f t="shared" ref="AM84" si="1128">SUM(AM85:AM89)</f>
        <v>1300</v>
      </c>
      <c r="AN84" s="39">
        <v>1462.1</v>
      </c>
      <c r="AO84" s="20">
        <f t="shared" si="1032"/>
        <v>0.12745098039215685</v>
      </c>
      <c r="AP84" s="20">
        <f t="shared" si="842"/>
        <v>0.88913207030982844</v>
      </c>
      <c r="AQ84" s="24">
        <f t="shared" ref="AQ84" si="1129">SUM(AQ85:AQ89)</f>
        <v>36148990.359999999</v>
      </c>
      <c r="AR84" s="24">
        <f t="shared" ref="AR84" si="1130">SUM(AR85:AR89)</f>
        <v>5732172.7699999996</v>
      </c>
      <c r="AS84" s="39">
        <v>8137413.7400000002</v>
      </c>
      <c r="AT84" s="20">
        <f>IF(AR84&lt;=0," ",IF(AQ84&lt;=0," ",IF(AR84/AQ84*100&gt;200,"СВ.200",AR84/AQ84)))</f>
        <v>0.15857075710592541</v>
      </c>
      <c r="AU84" s="20">
        <f>IF(AS84=0," ",IF(AR84/AS84*100&gt;200,"св.200",AR84/AS84))</f>
        <v>0.70442193959281207</v>
      </c>
      <c r="AV84" s="24">
        <f t="shared" ref="AV84" si="1131">SUM(AV85:AV89)</f>
        <v>1900000</v>
      </c>
      <c r="AW84" s="24">
        <f t="shared" ref="AW84" si="1132">SUM(AW85:AW89)</f>
        <v>1438047.3399999999</v>
      </c>
      <c r="AX84" s="39">
        <v>1466403.85</v>
      </c>
      <c r="AY84" s="20">
        <f t="shared" si="847"/>
        <v>0.75686702105263148</v>
      </c>
      <c r="AZ84" s="20">
        <f t="shared" si="848"/>
        <v>0.98066255077003495</v>
      </c>
      <c r="BA84" s="24">
        <f t="shared" ref="BA84" si="1133">SUM(BA85:BA89)</f>
        <v>1100272</v>
      </c>
      <c r="BB84" s="24">
        <f t="shared" ref="BB84" si="1134">SUM(BB85:BB89)</f>
        <v>552720.18000000005</v>
      </c>
      <c r="BC84" s="39">
        <v>382562.5</v>
      </c>
      <c r="BD84" s="20">
        <f t="shared" si="851"/>
        <v>0.50234867378248294</v>
      </c>
      <c r="BE84" s="20">
        <f t="shared" si="852"/>
        <v>1.444784002613952</v>
      </c>
      <c r="BF84" s="24">
        <f t="shared" ref="BF84" si="1135">SUM(BF85:BF89)</f>
        <v>1486116</v>
      </c>
      <c r="BG84" s="24">
        <f t="shared" ref="BG84" si="1136">SUM(BG85:BG89)</f>
        <v>783438.49</v>
      </c>
      <c r="BH84" s="39">
        <v>723467.03</v>
      </c>
      <c r="BI84" s="20">
        <f t="shared" si="855"/>
        <v>0.52717182911697336</v>
      </c>
      <c r="BJ84" s="20">
        <f t="shared" si="856"/>
        <v>1.0828945307984525</v>
      </c>
      <c r="BK84" s="24">
        <f t="shared" ref="BK84" si="1137">SUM(BK85:BK89)</f>
        <v>0</v>
      </c>
      <c r="BL84" s="24">
        <f t="shared" ref="BL84" si="1138">SUM(BL85:BL89)</f>
        <v>0</v>
      </c>
      <c r="BM84" s="39">
        <v>0</v>
      </c>
      <c r="BN84" s="20" t="str">
        <f t="shared" ref="BN84:BN108" si="1139">IF(BL84&lt;=0," ",IF(BK84&lt;=0," ",IF(BL84/BK84*100&gt;200,"СВ.200",BL84/BK84)))</f>
        <v xml:space="preserve"> </v>
      </c>
      <c r="BO84" s="20" t="str">
        <f t="shared" si="860"/>
        <v xml:space="preserve"> </v>
      </c>
      <c r="BP84" s="24">
        <f t="shared" ref="BP84" si="1140">SUM(BP85:BP89)</f>
        <v>1440000</v>
      </c>
      <c r="BQ84" s="24">
        <f t="shared" ref="BQ84" si="1141">SUM(BQ85:BQ89)</f>
        <v>999200.36</v>
      </c>
      <c r="BR84" s="39">
        <v>766321.54</v>
      </c>
      <c r="BS84" s="20">
        <f t="shared" si="899"/>
        <v>0.69388913888888892</v>
      </c>
      <c r="BT84" s="20">
        <f t="shared" si="863"/>
        <v>1.3038917841197573</v>
      </c>
      <c r="BU84" s="24">
        <f t="shared" ref="BU84" si="1142">SUM(BU85:BU89)</f>
        <v>4009972.52</v>
      </c>
      <c r="BV84" s="24">
        <f t="shared" ref="BV84" si="1143">SUM(BV85:BV89)</f>
        <v>1676257</v>
      </c>
      <c r="BW84" s="39">
        <v>3911286.55</v>
      </c>
      <c r="BX84" s="20">
        <f t="shared" si="864"/>
        <v>0.41802206664498537</v>
      </c>
      <c r="BY84" s="20">
        <f t="shared" si="865"/>
        <v>0.42856921337047016</v>
      </c>
      <c r="BZ84" s="24">
        <f t="shared" ref="BZ84" si="1144">SUM(BZ85:BZ89)</f>
        <v>25107829.84</v>
      </c>
      <c r="CA84" s="24">
        <f t="shared" ref="CA84" si="1145">SUM(CA85:CA89)</f>
        <v>157404.34</v>
      </c>
      <c r="CB84" s="39">
        <v>131241.98000000001</v>
      </c>
      <c r="CC84" s="20">
        <f t="shared" si="1049"/>
        <v>6.269133613022765E-3</v>
      </c>
      <c r="CD84" s="20">
        <f t="shared" si="868"/>
        <v>1.1993444475616719</v>
      </c>
      <c r="CE84" s="24">
        <f t="shared" ref="CE84" si="1146">SUM(CE85:CE89)</f>
        <v>1100000</v>
      </c>
      <c r="CF84" s="24">
        <f t="shared" ref="CF84" si="1147">SUM(CF85:CF89)</f>
        <v>103614.9</v>
      </c>
      <c r="CG84" s="39">
        <v>687263.39</v>
      </c>
      <c r="CH84" s="20">
        <f t="shared" si="871"/>
        <v>9.4195363636363633E-2</v>
      </c>
      <c r="CI84" s="20">
        <f t="shared" si="912"/>
        <v>0.15076446891780457</v>
      </c>
      <c r="CJ84" s="24">
        <f t="shared" ref="CJ84" si="1148">SUM(CJ85:CJ89)</f>
        <v>1100000</v>
      </c>
      <c r="CK84" s="24">
        <f t="shared" ref="CK84" si="1149">SUM(CK85:CK89)</f>
        <v>103614.9</v>
      </c>
      <c r="CL84" s="39">
        <v>683478.21</v>
      </c>
      <c r="CM84" s="20">
        <f t="shared" si="874"/>
        <v>9.4195363636363633E-2</v>
      </c>
      <c r="CN84" s="20">
        <f t="shared" si="913"/>
        <v>0.15159941968010948</v>
      </c>
      <c r="CO84" s="24">
        <f t="shared" ref="CO84" si="1150">SUM(CO85:CO89)</f>
        <v>0</v>
      </c>
      <c r="CP84" s="24">
        <f t="shared" ref="CP84" si="1151">SUM(CP85:CP89)</f>
        <v>0</v>
      </c>
      <c r="CQ84" s="39">
        <v>3785.18</v>
      </c>
      <c r="CR84" s="20" t="str">
        <f t="shared" si="877"/>
        <v xml:space="preserve"> </v>
      </c>
      <c r="CS84" s="20">
        <f t="shared" si="878"/>
        <v>0</v>
      </c>
      <c r="CT84" s="24">
        <f t="shared" ref="CT84" si="1152">SUM(CT85:CT89)</f>
        <v>0</v>
      </c>
      <c r="CU84" s="24">
        <f t="shared" ref="CU84" si="1153">SUM(CU85:CU89)</f>
        <v>0</v>
      </c>
      <c r="CV84" s="39">
        <v>0</v>
      </c>
      <c r="CW84" s="31" t="str">
        <f t="shared" si="914"/>
        <v xml:space="preserve"> </v>
      </c>
      <c r="CX84" s="31" t="str">
        <f t="shared" si="915"/>
        <v xml:space="preserve"> </v>
      </c>
      <c r="CY84" s="24">
        <f t="shared" ref="CY84" si="1154">SUM(CY85:CY89)</f>
        <v>0</v>
      </c>
      <c r="CZ84" s="24">
        <f t="shared" ref="CZ84" si="1155">SUM(CZ85:CZ89)</f>
        <v>0</v>
      </c>
      <c r="DA84" s="39">
        <v>0</v>
      </c>
      <c r="DB84" s="20" t="str">
        <f t="shared" si="883"/>
        <v xml:space="preserve"> </v>
      </c>
      <c r="DC84" s="20" t="str">
        <f t="shared" si="884"/>
        <v xml:space="preserve"> </v>
      </c>
      <c r="DD84" s="24">
        <f t="shared" ref="DD84" si="1156">SUM(DD85:DD89)</f>
        <v>0</v>
      </c>
      <c r="DE84" s="24">
        <f t="shared" ref="DE84" si="1157">SUM(DE85:DE89)</f>
        <v>14871.95</v>
      </c>
      <c r="DF84" s="39">
        <v>25289.01</v>
      </c>
      <c r="DG84" s="20" t="str">
        <f t="shared" si="1108"/>
        <v xml:space="preserve"> </v>
      </c>
      <c r="DH84" s="20">
        <f t="shared" si="1109"/>
        <v>0.58807956499681091</v>
      </c>
      <c r="DI84" s="24">
        <f t="shared" ref="DI84" si="1158">SUM(DI85:DI89)</f>
        <v>2822.26</v>
      </c>
      <c r="DJ84" s="39">
        <v>763.49</v>
      </c>
      <c r="DK84" s="20" t="str">
        <f t="shared" si="890"/>
        <v>св.200</v>
      </c>
      <c r="DL84" s="24">
        <f t="shared" ref="DL84" si="1159">SUM(DL85:DL89)</f>
        <v>4800</v>
      </c>
      <c r="DM84" s="24">
        <f t="shared" ref="DM84" si="1160">SUM(DM85:DM89)</f>
        <v>2400</v>
      </c>
      <c r="DN84" s="39">
        <v>42400</v>
      </c>
      <c r="DO84" s="20">
        <f t="shared" si="893"/>
        <v>0.5</v>
      </c>
      <c r="DP84" s="50">
        <f t="shared" si="894"/>
        <v>5.6603773584905662E-2</v>
      </c>
      <c r="DQ84" s="24">
        <f t="shared" ref="DQ84" si="1161">SUM(DQ85:DQ89)</f>
        <v>0</v>
      </c>
      <c r="DR84" s="24">
        <f t="shared" ref="DR84" si="1162">SUM(DR85:DR89)</f>
        <v>0</v>
      </c>
      <c r="DS84" s="39">
        <v>0</v>
      </c>
      <c r="DT84" s="20" t="str">
        <f t="shared" si="1112"/>
        <v xml:space="preserve"> </v>
      </c>
      <c r="DU84" s="20" t="str">
        <f t="shared" si="1113"/>
        <v xml:space="preserve"> </v>
      </c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  <c r="EJ84" s="56"/>
      <c r="EK84" s="56"/>
      <c r="EL84" s="56"/>
      <c r="EM84" s="56"/>
      <c r="EN84" s="56"/>
    </row>
    <row r="85" spans="1:144" s="14" customFormat="1" ht="14.25" customHeight="1" outlineLevel="1" x14ac:dyDescent="0.25">
      <c r="A85" s="13">
        <v>67</v>
      </c>
      <c r="B85" s="8" t="s">
        <v>37</v>
      </c>
      <c r="C85" s="21">
        <f>H85+AQ85</f>
        <v>98667084.5</v>
      </c>
      <c r="D85" s="21">
        <f>I85+AR85</f>
        <v>23871861.960000001</v>
      </c>
      <c r="E85" s="21">
        <v>20589561.93</v>
      </c>
      <c r="F85" s="22">
        <f>IF(D85&lt;=0," ",IF(D85/C85*100&gt;200,"СВ.200",D85/C85))</f>
        <v>0.24194352231011754</v>
      </c>
      <c r="G85" s="22">
        <f t="shared" si="897"/>
        <v>1.1594157292495635</v>
      </c>
      <c r="H85" s="21">
        <f t="shared" ref="H85" si="1163">M85+R85+W85+AB85+AG85+AL85</f>
        <v>71299254.599999994</v>
      </c>
      <c r="I85" s="21">
        <f>N85+S85+X85+AC85+AH85+AM85</f>
        <v>22654663.34</v>
      </c>
      <c r="J85" s="19">
        <v>19114871.900000002</v>
      </c>
      <c r="K85" s="22">
        <f>IF(I85&lt;=0," ",IF(I85/H85*100&gt;200,"СВ.200",I85/H85))</f>
        <v>0.31774053553709947</v>
      </c>
      <c r="L85" s="22">
        <f>IF(J85=0," ",IF(I85/J85*100&gt;200,"св.200",I85/J85))</f>
        <v>1.1851852033599031</v>
      </c>
      <c r="M85" s="21">
        <v>56241406.600000001</v>
      </c>
      <c r="N85" s="21">
        <v>19087225.940000001</v>
      </c>
      <c r="O85" s="63">
        <v>14584688.66</v>
      </c>
      <c r="P85" s="22">
        <f t="shared" si="822"/>
        <v>0.33938030881325787</v>
      </c>
      <c r="Q85" s="22">
        <f t="shared" si="823"/>
        <v>1.308716722376712</v>
      </c>
      <c r="R85" s="21">
        <v>1157560</v>
      </c>
      <c r="S85" s="21">
        <v>681974.93</v>
      </c>
      <c r="T85" s="63">
        <v>663344.63</v>
      </c>
      <c r="U85" s="22">
        <f t="shared" si="826"/>
        <v>0.58914866615985351</v>
      </c>
      <c r="V85" s="22">
        <f t="shared" si="827"/>
        <v>1.0280854010983702</v>
      </c>
      <c r="W85" s="21">
        <v>15000</v>
      </c>
      <c r="X85" s="21">
        <v>1165.71</v>
      </c>
      <c r="Y85" s="63">
        <v>15275.49</v>
      </c>
      <c r="Z85" s="22">
        <f t="shared" si="830"/>
        <v>7.7714000000000005E-2</v>
      </c>
      <c r="AA85" s="22">
        <f t="shared" si="831"/>
        <v>7.6312445623675576E-2</v>
      </c>
      <c r="AB85" s="21">
        <v>1100000</v>
      </c>
      <c r="AC85" s="21">
        <v>154342.72</v>
      </c>
      <c r="AD85" s="63">
        <v>71583.240000000005</v>
      </c>
      <c r="AE85" s="22">
        <f t="shared" si="834"/>
        <v>0.14031156363636363</v>
      </c>
      <c r="AF85" s="22" t="str">
        <f t="shared" si="835"/>
        <v>св.200</v>
      </c>
      <c r="AG85" s="21">
        <v>12785288</v>
      </c>
      <c r="AH85" s="21">
        <v>2729954.04</v>
      </c>
      <c r="AI85" s="63">
        <v>3779979.88</v>
      </c>
      <c r="AJ85" s="22">
        <f t="shared" si="838"/>
        <v>0.21352307746215807</v>
      </c>
      <c r="AK85" s="22">
        <f t="shared" si="839"/>
        <v>0.72221390765709581</v>
      </c>
      <c r="AL85" s="21"/>
      <c r="AM85" s="21"/>
      <c r="AN85" s="63"/>
      <c r="AO85" s="22" t="str">
        <f t="shared" ref="AO85:AO118" si="1164">IF(AM85&lt;=0," ",IF(AL85&lt;=0," ",IF(AM85/AL85*100&gt;200,"СВ.200",AM85/AL85)))</f>
        <v xml:space="preserve"> </v>
      </c>
      <c r="AP85" s="22" t="str">
        <f t="shared" si="842"/>
        <v xml:space="preserve"> </v>
      </c>
      <c r="AQ85" s="21">
        <f t="shared" ref="AQ85" si="1165">AV85+BA85+BF85+BK85+BP85+BU85+BZ85+CE85+CT85+CY85+DD85+DL85+DQ85</f>
        <v>27367829.899999999</v>
      </c>
      <c r="AR85" s="21">
        <f>AW85+BB85+BG85+BL85+BQ85+BV85+CA85+CF85+++++CU85+CZ85+DE85+DI85+DM85+DR85</f>
        <v>1217198.6200000001</v>
      </c>
      <c r="AS85" s="36">
        <v>1474690.03</v>
      </c>
      <c r="AT85" s="22">
        <f>IF(AR85&lt;=0," ",IF(AQ85&lt;=0," ",IF(AR85/AQ85*100&gt;200,"СВ.200",AR85/AQ85)))</f>
        <v>4.4475525624338971E-2</v>
      </c>
      <c r="AU85" s="22">
        <f>IF(AS85=0," ",IF(AR85/AS85*100&gt;200,"св.200",AR85/AS85))</f>
        <v>0.82539285899966386</v>
      </c>
      <c r="AV85" s="21">
        <v>900000</v>
      </c>
      <c r="AW85" s="21">
        <v>870720.76</v>
      </c>
      <c r="AX85" s="63">
        <v>765348.02</v>
      </c>
      <c r="AY85" s="22">
        <f t="shared" si="847"/>
        <v>0.96746751111111107</v>
      </c>
      <c r="AZ85" s="22">
        <f>IF(AW85&lt;=0," ",IF(AW85/AX85*100&gt;200,"св.200",AW85/AX85))</f>
        <v>1.1376795095125483</v>
      </c>
      <c r="BA85" s="21">
        <v>300000</v>
      </c>
      <c r="BB85" s="21">
        <v>119500</v>
      </c>
      <c r="BC85" s="63">
        <v>119500</v>
      </c>
      <c r="BD85" s="22">
        <f t="shared" ref="BD85:BD86" si="1166">IF(BB85&lt;=0," ",IF(BA85&lt;=0," ",IF(BB85/BA85*100&gt;200,"СВ.200",BB85/BA85)))</f>
        <v>0.39833333333333332</v>
      </c>
      <c r="BE85" s="22">
        <f t="shared" ref="BE85:BE86" si="1167">IF(BC85=0," ",IF(BB85/BC85*100&gt;200,"св.200",BB85/BC85))</f>
        <v>1</v>
      </c>
      <c r="BF85" s="21">
        <v>120000</v>
      </c>
      <c r="BG85" s="21">
        <v>114593.49</v>
      </c>
      <c r="BH85" s="63">
        <v>33162.54</v>
      </c>
      <c r="BI85" s="22">
        <f t="shared" si="855"/>
        <v>0.95494575000000004</v>
      </c>
      <c r="BJ85" s="22" t="str">
        <f t="shared" si="856"/>
        <v>св.200</v>
      </c>
      <c r="BK85" s="21"/>
      <c r="BL85" s="21"/>
      <c r="BM85" s="63"/>
      <c r="BN85" s="22" t="str">
        <f t="shared" si="1139"/>
        <v xml:space="preserve"> </v>
      </c>
      <c r="BO85" s="22" t="str">
        <f t="shared" si="860"/>
        <v xml:space="preserve"> </v>
      </c>
      <c r="BP85" s="21"/>
      <c r="BQ85" s="21"/>
      <c r="BR85" s="63"/>
      <c r="BS85" s="22" t="str">
        <f t="shared" si="899"/>
        <v xml:space="preserve"> </v>
      </c>
      <c r="BT85" s="22" t="str">
        <f t="shared" si="863"/>
        <v xml:space="preserve"> </v>
      </c>
      <c r="BU85" s="21">
        <v>355000</v>
      </c>
      <c r="BV85" s="21">
        <v>94880</v>
      </c>
      <c r="BW85" s="63">
        <v>50891.43</v>
      </c>
      <c r="BX85" s="22">
        <f t="shared" si="864"/>
        <v>0.26726760563380281</v>
      </c>
      <c r="BY85" s="22">
        <f t="shared" si="865"/>
        <v>1.8643610525387084</v>
      </c>
      <c r="BZ85" s="21">
        <v>24792829.899999999</v>
      </c>
      <c r="CA85" s="21"/>
      <c r="CB85" s="63"/>
      <c r="CC85" s="22" t="str">
        <f t="shared" si="1049"/>
        <v xml:space="preserve"> </v>
      </c>
      <c r="CD85" s="22" t="str">
        <f t="shared" si="868"/>
        <v xml:space="preserve"> </v>
      </c>
      <c r="CE85" s="21">
        <f t="shared" ref="CE85" si="1168">CJ85+CO85</f>
        <v>900000</v>
      </c>
      <c r="CF85" s="21">
        <f t="shared" ref="CF85" si="1169">CK85+CP85</f>
        <v>17504.37</v>
      </c>
      <c r="CG85" s="21">
        <v>505788.04</v>
      </c>
      <c r="CH85" s="22">
        <f t="shared" si="871"/>
        <v>1.9449299999999999E-2</v>
      </c>
      <c r="CI85" s="22">
        <f t="shared" si="912"/>
        <v>3.4608113707077767E-2</v>
      </c>
      <c r="CJ85" s="21">
        <v>900000</v>
      </c>
      <c r="CK85" s="21">
        <v>17504.37</v>
      </c>
      <c r="CL85" s="63">
        <v>505788.04</v>
      </c>
      <c r="CM85" s="22">
        <f t="shared" si="874"/>
        <v>1.9449299999999999E-2</v>
      </c>
      <c r="CN85" s="22">
        <f t="shared" si="913"/>
        <v>3.4608113707077767E-2</v>
      </c>
      <c r="CO85" s="21"/>
      <c r="CP85" s="21"/>
      <c r="CQ85" s="63"/>
      <c r="CR85" s="22" t="str">
        <f t="shared" si="877"/>
        <v xml:space="preserve"> </v>
      </c>
      <c r="CS85" s="22" t="str">
        <f t="shared" si="878"/>
        <v xml:space="preserve"> </v>
      </c>
      <c r="CT85" s="21"/>
      <c r="CU85" s="21"/>
      <c r="CV85" s="63"/>
      <c r="CW85" s="22" t="str">
        <f t="shared" si="914"/>
        <v xml:space="preserve"> </v>
      </c>
      <c r="CX85" s="22" t="str">
        <f t="shared" si="915"/>
        <v xml:space="preserve"> </v>
      </c>
      <c r="CY85" s="21"/>
      <c r="CZ85" s="21"/>
      <c r="DA85" s="63"/>
      <c r="DB85" s="22" t="str">
        <f t="shared" si="883"/>
        <v xml:space="preserve"> </v>
      </c>
      <c r="DC85" s="22" t="str">
        <f t="shared" si="884"/>
        <v xml:space="preserve"> </v>
      </c>
      <c r="DD85" s="21"/>
      <c r="DE85" s="21"/>
      <c r="DF85" s="63"/>
      <c r="DG85" s="45" t="str">
        <f t="shared" ref="DG85" si="1170">IF(DE85&lt;=0," ",IF(DD85&lt;=0," ",IF(DE85/DD85*100&gt;200,"СВ.200",DE85/DD85)))</f>
        <v xml:space="preserve"> </v>
      </c>
      <c r="DH85" s="45" t="str">
        <f t="shared" ref="DH85" si="1171">IF(DF85=0," ",IF(DE85/DF85*100&gt;200,"св.200",DE85/DF85))</f>
        <v xml:space="preserve"> </v>
      </c>
      <c r="DI85" s="21"/>
      <c r="DJ85" s="63"/>
      <c r="DK85" s="22" t="str">
        <f t="shared" si="890"/>
        <v xml:space="preserve"> </v>
      </c>
      <c r="DL85" s="21"/>
      <c r="DM85" s="21"/>
      <c r="DN85" s="63"/>
      <c r="DO85" s="22" t="str">
        <f t="shared" si="893"/>
        <v xml:space="preserve"> </v>
      </c>
      <c r="DP85" s="51" t="str">
        <f t="shared" si="894"/>
        <v xml:space="preserve"> </v>
      </c>
      <c r="DQ85" s="21"/>
      <c r="DR85" s="21"/>
      <c r="DS85" s="63"/>
      <c r="DT85" s="22" t="str">
        <f t="shared" si="1112"/>
        <v xml:space="preserve"> </v>
      </c>
      <c r="DU85" s="22" t="str">
        <f t="shared" si="1113"/>
        <v xml:space="preserve"> </v>
      </c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</row>
    <row r="86" spans="1:144" s="14" customFormat="1" ht="15.75" customHeight="1" outlineLevel="1" x14ac:dyDescent="0.25">
      <c r="A86" s="13">
        <f>A85+1</f>
        <v>68</v>
      </c>
      <c r="B86" s="8" t="s">
        <v>74</v>
      </c>
      <c r="C86" s="21">
        <f>H86+AQ86</f>
        <v>112526240.86</v>
      </c>
      <c r="D86" s="21">
        <f>I86+AR86</f>
        <v>54376262.25999999</v>
      </c>
      <c r="E86" s="21">
        <v>43542158.600000001</v>
      </c>
      <c r="F86" s="22">
        <f>IF(D86&lt;=0," ",IF(D86/C86*100&gt;200,"СВ.200",D86/C86))</f>
        <v>0.48323183858645424</v>
      </c>
      <c r="G86" s="22">
        <f t="shared" si="897"/>
        <v>1.2488187083127291</v>
      </c>
      <c r="H86" s="21">
        <f t="shared" ref="H86:H89" si="1172">M86+R86+W86+AB86+AG86+AL86</f>
        <v>105067800</v>
      </c>
      <c r="I86" s="21">
        <f>N86+S86+X86+AC86+AH86+AM86</f>
        <v>50452767.139999993</v>
      </c>
      <c r="J86" s="19">
        <v>39382593.169999994</v>
      </c>
      <c r="K86" s="22">
        <f>IF(I86&lt;=0," ",IF(I86/H86*100&gt;200,"СВ.200",I86/H86))</f>
        <v>0.4801924770481536</v>
      </c>
      <c r="L86" s="22">
        <f>IF(J86=0," ",IF(I86/J86*100&gt;200,"св.200",I86/J86))</f>
        <v>1.2810930687629984</v>
      </c>
      <c r="M86" s="21">
        <v>94942300</v>
      </c>
      <c r="N86" s="21">
        <v>47656665.729999997</v>
      </c>
      <c r="O86" s="63">
        <v>37553816.719999999</v>
      </c>
      <c r="P86" s="22">
        <f t="shared" si="822"/>
        <v>0.50195398394603874</v>
      </c>
      <c r="Q86" s="22">
        <f t="shared" si="823"/>
        <v>1.2690232283266041</v>
      </c>
      <c r="R86" s="21">
        <v>2608000</v>
      </c>
      <c r="S86" s="21">
        <v>1254770.55</v>
      </c>
      <c r="T86" s="63">
        <v>1128607.21</v>
      </c>
      <c r="U86" s="22">
        <f t="shared" si="826"/>
        <v>0.4811236771472393</v>
      </c>
      <c r="V86" s="22">
        <f t="shared" si="827"/>
        <v>1.1117867570596152</v>
      </c>
      <c r="W86" s="21">
        <v>9500</v>
      </c>
      <c r="X86" s="21"/>
      <c r="Y86" s="63">
        <v>7789.48</v>
      </c>
      <c r="Z86" s="22" t="str">
        <f t="shared" si="830"/>
        <v xml:space="preserve"> </v>
      </c>
      <c r="AA86" s="22">
        <f t="shared" si="831"/>
        <v>0</v>
      </c>
      <c r="AB86" s="21">
        <v>3586000</v>
      </c>
      <c r="AC86" s="21">
        <v>134596.74</v>
      </c>
      <c r="AD86" s="63">
        <v>39507.120000000003</v>
      </c>
      <c r="AE86" s="22">
        <f t="shared" si="834"/>
        <v>3.7533948689347459E-2</v>
      </c>
      <c r="AF86" s="22" t="str">
        <f>IF(AD86&lt;=0," ",IF(AC86/AD86*100&gt;200,"св.200",AC86/AD86))</f>
        <v>св.200</v>
      </c>
      <c r="AG86" s="21">
        <v>3922000</v>
      </c>
      <c r="AH86" s="21">
        <v>1406734.12</v>
      </c>
      <c r="AI86" s="63">
        <v>652872.64</v>
      </c>
      <c r="AJ86" s="22">
        <f t="shared" si="838"/>
        <v>0.35867774604793473</v>
      </c>
      <c r="AK86" s="22" t="str">
        <f>IF(AH86&lt;=0," ",IF(AH86/AI86*100&gt;200,"св.200",AH86/AI86))</f>
        <v>св.200</v>
      </c>
      <c r="AL86" s="21"/>
      <c r="AM86" s="21"/>
      <c r="AN86" s="63"/>
      <c r="AO86" s="22" t="str">
        <f t="shared" si="1164"/>
        <v xml:space="preserve"> </v>
      </c>
      <c r="AP86" s="22" t="str">
        <f t="shared" si="842"/>
        <v xml:space="preserve"> </v>
      </c>
      <c r="AQ86" s="21">
        <f t="shared" ref="AQ86:AQ89" si="1173">AV86+BA86+BF86+BK86+BP86+BU86+BZ86+CE86+CT86+CY86+DD86+DL86+DQ86</f>
        <v>7458440.8600000003</v>
      </c>
      <c r="AR86" s="21">
        <f>AW86+BB86+BG86+BL86+BQ86+BV86+CA86+CF86+++++CU86+CZ86+DE86+DI86+DM86+DR86+1357.24</f>
        <v>3923495.1199999996</v>
      </c>
      <c r="AS86" s="36">
        <v>4159565.43</v>
      </c>
      <c r="AT86" s="22">
        <f>IF(AR86&lt;=0," ",IF(AQ86&lt;=0," ",IF(AR86/AQ86*100&gt;200,"СВ.200",AR86/AQ86)))</f>
        <v>0.52604762760028101</v>
      </c>
      <c r="AU86" s="22">
        <f>IF(AS86=0," ",IF(AR86/AS86*100&gt;200,"св.200",AR86/AS86))</f>
        <v>0.94324640062219178</v>
      </c>
      <c r="AV86" s="21">
        <v>1000000</v>
      </c>
      <c r="AW86" s="21">
        <v>567326.57999999996</v>
      </c>
      <c r="AX86" s="63">
        <v>701055.83</v>
      </c>
      <c r="AY86" s="22">
        <f t="shared" si="847"/>
        <v>0.56732657999999991</v>
      </c>
      <c r="AZ86" s="22">
        <f t="shared" si="848"/>
        <v>0.80924593409343726</v>
      </c>
      <c r="BA86" s="21">
        <v>213600</v>
      </c>
      <c r="BB86" s="21">
        <v>221153.95</v>
      </c>
      <c r="BC86" s="63">
        <v>150307.35999999999</v>
      </c>
      <c r="BD86" s="22">
        <f t="shared" si="1166"/>
        <v>1.0353649344569289</v>
      </c>
      <c r="BE86" s="22">
        <f t="shared" si="1167"/>
        <v>1.4713447831164093</v>
      </c>
      <c r="BF86" s="21">
        <v>1325400</v>
      </c>
      <c r="BG86" s="21">
        <v>653104.1</v>
      </c>
      <c r="BH86" s="63">
        <v>669946.49</v>
      </c>
      <c r="BI86" s="22">
        <f t="shared" si="855"/>
        <v>0.49275999698204315</v>
      </c>
      <c r="BJ86" s="22">
        <f t="shared" si="856"/>
        <v>0.97486009666234685</v>
      </c>
      <c r="BK86" s="21"/>
      <c r="BL86" s="21"/>
      <c r="BM86" s="63"/>
      <c r="BN86" s="22" t="str">
        <f t="shared" si="1139"/>
        <v xml:space="preserve"> </v>
      </c>
      <c r="BO86" s="22" t="str">
        <f t="shared" si="860"/>
        <v xml:space="preserve"> </v>
      </c>
      <c r="BP86" s="21">
        <v>1440000</v>
      </c>
      <c r="BQ86" s="21">
        <v>999200.36</v>
      </c>
      <c r="BR86" s="63">
        <v>766321.54</v>
      </c>
      <c r="BS86" s="22">
        <f t="shared" si="899"/>
        <v>0.69388913888888892</v>
      </c>
      <c r="BT86" s="22">
        <f t="shared" si="863"/>
        <v>1.3038917841197573</v>
      </c>
      <c r="BU86" s="21">
        <v>2964440.92</v>
      </c>
      <c r="BV86" s="21">
        <v>1220143.81</v>
      </c>
      <c r="BW86" s="63">
        <v>1561735.16</v>
      </c>
      <c r="BX86" s="22">
        <f t="shared" si="864"/>
        <v>0.41159322885072036</v>
      </c>
      <c r="BY86" s="22">
        <f t="shared" si="865"/>
        <v>0.78127447037819142</v>
      </c>
      <c r="BZ86" s="21">
        <v>314999.94</v>
      </c>
      <c r="CA86" s="21">
        <v>157404.34</v>
      </c>
      <c r="CB86" s="63">
        <v>131241.98000000001</v>
      </c>
      <c r="CC86" s="22">
        <f t="shared" si="1049"/>
        <v>0.49969641264058651</v>
      </c>
      <c r="CD86" s="22">
        <f t="shared" si="868"/>
        <v>1.1993444475616719</v>
      </c>
      <c r="CE86" s="21">
        <f t="shared" ref="CE86:CE89" si="1174">CJ86+CO86</f>
        <v>200000</v>
      </c>
      <c r="CF86" s="21">
        <f t="shared" ref="CF86:CF89" si="1175">CK86+CP86</f>
        <v>86110.53</v>
      </c>
      <c r="CG86" s="21">
        <v>177690.17</v>
      </c>
      <c r="CH86" s="22">
        <f t="shared" si="871"/>
        <v>0.43055264999999998</v>
      </c>
      <c r="CI86" s="22">
        <f t="shared" si="912"/>
        <v>0.48461054429741385</v>
      </c>
      <c r="CJ86" s="21">
        <v>200000</v>
      </c>
      <c r="CK86" s="21">
        <v>86110.53</v>
      </c>
      <c r="CL86" s="63">
        <v>177690.17</v>
      </c>
      <c r="CM86" s="22">
        <f t="shared" si="874"/>
        <v>0.43055264999999998</v>
      </c>
      <c r="CN86" s="22">
        <f t="shared" si="913"/>
        <v>0.48461054429741385</v>
      </c>
      <c r="CO86" s="21"/>
      <c r="CP86" s="21"/>
      <c r="CQ86" s="63"/>
      <c r="CR86" s="22" t="str">
        <f t="shared" si="877"/>
        <v xml:space="preserve"> </v>
      </c>
      <c r="CS86" s="22" t="str">
        <f t="shared" si="878"/>
        <v xml:space="preserve"> </v>
      </c>
      <c r="CT86" s="21"/>
      <c r="CU86" s="21"/>
      <c r="CV86" s="63"/>
      <c r="CW86" s="22" t="str">
        <f t="shared" si="914"/>
        <v xml:space="preserve"> </v>
      </c>
      <c r="CX86" s="22" t="str">
        <f t="shared" si="915"/>
        <v xml:space="preserve"> </v>
      </c>
      <c r="CY86" s="21"/>
      <c r="CZ86" s="21"/>
      <c r="DA86" s="63"/>
      <c r="DB86" s="22" t="str">
        <f t="shared" si="883"/>
        <v xml:space="preserve"> </v>
      </c>
      <c r="DC86" s="22" t="str">
        <f t="shared" si="884"/>
        <v xml:space="preserve"> </v>
      </c>
      <c r="DD86" s="21"/>
      <c r="DE86" s="21">
        <v>14871.95</v>
      </c>
      <c r="DF86" s="63">
        <v>89.01</v>
      </c>
      <c r="DG86" s="45" t="str">
        <f t="shared" ref="DG86:DG89" si="1176">IF(DE86&lt;=0," ",IF(DD86&lt;=0," ",IF(DE86/DD86*100&gt;200,"СВ.200",DE86/DD86)))</f>
        <v xml:space="preserve"> </v>
      </c>
      <c r="DH86" s="45" t="str">
        <f t="shared" ref="DH86:DH89" si="1177">IF(DF86=0," ",IF(DE86/DF86*100&gt;200,"св.200",DE86/DF86))</f>
        <v>св.200</v>
      </c>
      <c r="DI86" s="21">
        <v>2822.26</v>
      </c>
      <c r="DJ86" s="63">
        <v>763.49</v>
      </c>
      <c r="DK86" s="22" t="str">
        <f t="shared" si="890"/>
        <v>св.200</v>
      </c>
      <c r="DL86" s="21"/>
      <c r="DM86" s="21"/>
      <c r="DN86" s="63"/>
      <c r="DO86" s="22" t="str">
        <f t="shared" si="893"/>
        <v xml:space="preserve"> </v>
      </c>
      <c r="DP86" s="51" t="str">
        <f t="shared" si="894"/>
        <v xml:space="preserve"> </v>
      </c>
      <c r="DQ86" s="21"/>
      <c r="DR86" s="21"/>
      <c r="DS86" s="63"/>
      <c r="DT86" s="22" t="str">
        <f t="shared" si="1112"/>
        <v xml:space="preserve"> </v>
      </c>
      <c r="DU86" s="22" t="str">
        <f t="shared" si="1113"/>
        <v xml:space="preserve"> </v>
      </c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</row>
    <row r="87" spans="1:144" s="14" customFormat="1" ht="15.75" customHeight="1" outlineLevel="1" x14ac:dyDescent="0.25">
      <c r="A87" s="13">
        <f t="shared" ref="A87:A89" si="1178">A86+1</f>
        <v>69</v>
      </c>
      <c r="B87" s="8" t="s">
        <v>95</v>
      </c>
      <c r="C87" s="21">
        <f>H87+AQ87</f>
        <v>2273076.63</v>
      </c>
      <c r="D87" s="42">
        <f>I87+AR87</f>
        <v>460222.32000000007</v>
      </c>
      <c r="E87" s="21">
        <v>598715.54</v>
      </c>
      <c r="F87" s="22">
        <f>IF(D87&lt;=0," ",IF(D87/C87*100&gt;200,"СВ.200",D87/C87))</f>
        <v>0.20246669818606164</v>
      </c>
      <c r="G87" s="22">
        <f t="shared" si="897"/>
        <v>0.76868277045222522</v>
      </c>
      <c r="H87" s="21">
        <f t="shared" si="1172"/>
        <v>1961500</v>
      </c>
      <c r="I87" s="21">
        <f>N87+S87+X87+AC87+AH87+AM87</f>
        <v>296047.19000000006</v>
      </c>
      <c r="J87" s="19">
        <v>384881.88</v>
      </c>
      <c r="K87" s="22">
        <f>IF(I87&lt;=0," ",IF(I87/H87*100&gt;200,"СВ.200",I87/H87))</f>
        <v>0.15092897782309461</v>
      </c>
      <c r="L87" s="22">
        <f>IF(J87=0," ",IF(I87/J87*100&gt;200,"св.200",I87/J87))</f>
        <v>0.7691897316652061</v>
      </c>
      <c r="M87" s="21">
        <v>345400</v>
      </c>
      <c r="N87" s="21">
        <v>151051.14000000001</v>
      </c>
      <c r="O87" s="63">
        <v>230123.16</v>
      </c>
      <c r="P87" s="22">
        <f t="shared" si="822"/>
        <v>0.43732235089751015</v>
      </c>
      <c r="Q87" s="22">
        <f t="shared" si="823"/>
        <v>0.65639260298702662</v>
      </c>
      <c r="R87" s="21"/>
      <c r="S87" s="21"/>
      <c r="T87" s="63"/>
      <c r="U87" s="22" t="str">
        <f t="shared" si="826"/>
        <v xml:space="preserve"> </v>
      </c>
      <c r="V87" s="22" t="str">
        <f t="shared" ref="V87:V89" si="1179">IF(S87=0," ",IF(S87/T87*100&gt;200,"св.200",S87/T87))</f>
        <v xml:space="preserve"> </v>
      </c>
      <c r="W87" s="21">
        <v>3900</v>
      </c>
      <c r="X87" s="21">
        <v>13036.2</v>
      </c>
      <c r="Y87" s="63">
        <v>4057.92</v>
      </c>
      <c r="Z87" s="22" t="str">
        <f t="shared" ref="Z87" si="1180">IF(X87&lt;=0," ",IF(W87&lt;=0," ",IF(X87/W87*100&gt;200,"СВ.200",X87/W87)))</f>
        <v>СВ.200</v>
      </c>
      <c r="AA87" s="22" t="str">
        <f t="shared" ref="AA87" si="1181">IF(Y87=0," ",IF(X87/Y87*100&gt;200,"св.200",X87/Y87))</f>
        <v>св.200</v>
      </c>
      <c r="AB87" s="21">
        <v>713000</v>
      </c>
      <c r="AC87" s="21">
        <v>-42486.62</v>
      </c>
      <c r="AD87" s="63">
        <v>33740.769999999997</v>
      </c>
      <c r="AE87" s="22" t="str">
        <f t="shared" si="834"/>
        <v xml:space="preserve"> </v>
      </c>
      <c r="AF87" s="22">
        <f>IF(AD87&lt;=0," ",IF(AC87/AD87*100&gt;200,"св.200",AC87/AD87))</f>
        <v>-1.2592071846611683</v>
      </c>
      <c r="AG87" s="21">
        <v>899000</v>
      </c>
      <c r="AH87" s="21">
        <v>174246.47</v>
      </c>
      <c r="AI87" s="63">
        <v>116860.03</v>
      </c>
      <c r="AJ87" s="22">
        <f t="shared" si="838"/>
        <v>0.19382254727474973</v>
      </c>
      <c r="AK87" s="22">
        <f t="shared" si="839"/>
        <v>1.4910698722223501</v>
      </c>
      <c r="AL87" s="21">
        <v>200</v>
      </c>
      <c r="AM87" s="21">
        <v>200</v>
      </c>
      <c r="AN87" s="63">
        <v>100</v>
      </c>
      <c r="AO87" s="22">
        <f t="shared" si="1164"/>
        <v>1</v>
      </c>
      <c r="AP87" s="22">
        <f t="shared" si="842"/>
        <v>2</v>
      </c>
      <c r="AQ87" s="21">
        <f t="shared" si="1173"/>
        <v>311576.63</v>
      </c>
      <c r="AR87" s="21">
        <f>AW87+BB87+BG87+BL87+BQ87+BV87+CA87+CF87+++++CU87+CZ87+DE87+DI87+DM87+DR87+38.71</f>
        <v>164175.12999999998</v>
      </c>
      <c r="AS87" s="36">
        <v>213833.66</v>
      </c>
      <c r="AT87" s="22">
        <f>IF(AR87&lt;=0," ",IF(AQ87&lt;=0," ",IF(AR87/AQ87*100&gt;200,"СВ.200",AR87/AQ87)))</f>
        <v>0.52691734293422443</v>
      </c>
      <c r="AU87" s="22">
        <f>IF(AS87=0," ",IF(AR87/AS87*100&gt;200,"св.200",AR87/AS87))</f>
        <v>0.76777028462216834</v>
      </c>
      <c r="AV87" s="21"/>
      <c r="AW87" s="21"/>
      <c r="AX87" s="63"/>
      <c r="AY87" s="22" t="str">
        <f t="shared" si="847"/>
        <v xml:space="preserve"> </v>
      </c>
      <c r="AZ87" s="22" t="str">
        <f t="shared" si="848"/>
        <v xml:space="preserve"> </v>
      </c>
      <c r="BA87" s="21">
        <v>6400</v>
      </c>
      <c r="BB87" s="21">
        <v>2780.71</v>
      </c>
      <c r="BC87" s="63">
        <v>1028.2</v>
      </c>
      <c r="BD87" s="22">
        <f t="shared" si="851"/>
        <v>0.43448593750000003</v>
      </c>
      <c r="BE87" s="22" t="str">
        <f t="shared" si="852"/>
        <v>св.200</v>
      </c>
      <c r="BF87" s="21"/>
      <c r="BG87" s="21"/>
      <c r="BH87" s="63"/>
      <c r="BI87" s="22" t="str">
        <f t="shared" si="855"/>
        <v xml:space="preserve"> </v>
      </c>
      <c r="BJ87" s="22" t="str">
        <f t="shared" si="856"/>
        <v xml:space="preserve"> </v>
      </c>
      <c r="BK87" s="21"/>
      <c r="BL87" s="21"/>
      <c r="BM87" s="63"/>
      <c r="BN87" s="22" t="str">
        <f t="shared" si="1139"/>
        <v xml:space="preserve"> </v>
      </c>
      <c r="BO87" s="22" t="str">
        <f t="shared" si="860"/>
        <v xml:space="preserve"> </v>
      </c>
      <c r="BP87" s="21"/>
      <c r="BQ87" s="21"/>
      <c r="BR87" s="63"/>
      <c r="BS87" s="22" t="str">
        <f t="shared" si="899"/>
        <v xml:space="preserve"> </v>
      </c>
      <c r="BT87" s="22" t="str">
        <f t="shared" si="863"/>
        <v xml:space="preserve"> </v>
      </c>
      <c r="BU87" s="21">
        <v>300376.63</v>
      </c>
      <c r="BV87" s="21">
        <v>158955.71</v>
      </c>
      <c r="BW87" s="63">
        <v>181420.28</v>
      </c>
      <c r="BX87" s="22">
        <f t="shared" si="864"/>
        <v>0.52918800640382702</v>
      </c>
      <c r="BY87" s="22">
        <f t="shared" si="865"/>
        <v>0.87617387648172518</v>
      </c>
      <c r="BZ87" s="21"/>
      <c r="CA87" s="21"/>
      <c r="CB87" s="63"/>
      <c r="CC87" s="22" t="str">
        <f t="shared" si="1049"/>
        <v xml:space="preserve"> </v>
      </c>
      <c r="CD87" s="22" t="str">
        <f t="shared" si="868"/>
        <v xml:space="preserve"> </v>
      </c>
      <c r="CE87" s="21">
        <f t="shared" si="1174"/>
        <v>0</v>
      </c>
      <c r="CF87" s="21">
        <f t="shared" si="1175"/>
        <v>0</v>
      </c>
      <c r="CG87" s="21">
        <v>3785.18</v>
      </c>
      <c r="CH87" s="22" t="str">
        <f t="shared" si="871"/>
        <v xml:space="preserve"> </v>
      </c>
      <c r="CI87" s="22">
        <f t="shared" si="912"/>
        <v>0</v>
      </c>
      <c r="CJ87" s="21"/>
      <c r="CK87" s="21"/>
      <c r="CL87" s="63"/>
      <c r="CM87" s="22" t="str">
        <f t="shared" si="874"/>
        <v xml:space="preserve"> </v>
      </c>
      <c r="CN87" s="22" t="str">
        <f t="shared" si="913"/>
        <v xml:space="preserve"> </v>
      </c>
      <c r="CO87" s="21"/>
      <c r="CP87" s="21"/>
      <c r="CQ87" s="63">
        <v>3785.18</v>
      </c>
      <c r="CR87" s="22" t="str">
        <f t="shared" si="877"/>
        <v xml:space="preserve"> </v>
      </c>
      <c r="CS87" s="22">
        <f t="shared" si="878"/>
        <v>0</v>
      </c>
      <c r="CT87" s="21"/>
      <c r="CU87" s="21"/>
      <c r="CV87" s="63"/>
      <c r="CW87" s="22" t="str">
        <f t="shared" si="914"/>
        <v xml:space="preserve"> </v>
      </c>
      <c r="CX87" s="22" t="str">
        <f t="shared" si="915"/>
        <v xml:space="preserve"> </v>
      </c>
      <c r="CY87" s="21"/>
      <c r="CZ87" s="21"/>
      <c r="DA87" s="63"/>
      <c r="DB87" s="22" t="str">
        <f t="shared" si="883"/>
        <v xml:space="preserve"> </v>
      </c>
      <c r="DC87" s="22" t="str">
        <f t="shared" si="884"/>
        <v xml:space="preserve"> </v>
      </c>
      <c r="DD87" s="21"/>
      <c r="DE87" s="21"/>
      <c r="DF87" s="63">
        <v>25200</v>
      </c>
      <c r="DG87" s="45" t="str">
        <f t="shared" si="1176"/>
        <v xml:space="preserve"> </v>
      </c>
      <c r="DH87" s="45">
        <f t="shared" si="1177"/>
        <v>0</v>
      </c>
      <c r="DI87" s="21"/>
      <c r="DJ87" s="63"/>
      <c r="DK87" s="22" t="str">
        <f t="shared" si="890"/>
        <v xml:space="preserve"> </v>
      </c>
      <c r="DL87" s="21">
        <v>4800</v>
      </c>
      <c r="DM87" s="21">
        <v>2400</v>
      </c>
      <c r="DN87" s="63">
        <v>2400</v>
      </c>
      <c r="DO87" s="22">
        <f t="shared" si="893"/>
        <v>0.5</v>
      </c>
      <c r="DP87" s="51">
        <f t="shared" si="894"/>
        <v>1</v>
      </c>
      <c r="DQ87" s="21"/>
      <c r="DR87" s="21"/>
      <c r="DS87" s="63"/>
      <c r="DT87" s="22" t="str">
        <f t="shared" si="1112"/>
        <v xml:space="preserve"> </v>
      </c>
      <c r="DU87" s="22" t="str">
        <f t="shared" si="1113"/>
        <v xml:space="preserve"> </v>
      </c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</row>
    <row r="88" spans="1:144" s="14" customFormat="1" ht="15.75" customHeight="1" outlineLevel="1" x14ac:dyDescent="0.25">
      <c r="A88" s="13">
        <f t="shared" si="1178"/>
        <v>70</v>
      </c>
      <c r="B88" s="8" t="s">
        <v>29</v>
      </c>
      <c r="C88" s="21">
        <f>H88+AQ88</f>
        <v>842612.5</v>
      </c>
      <c r="D88" s="21">
        <f>I88+AR88</f>
        <v>407249.17</v>
      </c>
      <c r="E88" s="21">
        <v>239449.55</v>
      </c>
      <c r="F88" s="22">
        <f>IF(D88&lt;=0," ",IF(D88/C88*100&gt;200,"СВ.200",D88/C88))</f>
        <v>0.48331726624041299</v>
      </c>
      <c r="G88" s="22">
        <f t="shared" si="897"/>
        <v>1.7007723338799343</v>
      </c>
      <c r="H88" s="21">
        <f t="shared" si="1172"/>
        <v>691600</v>
      </c>
      <c r="I88" s="21">
        <f>N88+S88+X88+AC88+AH88+AM88</f>
        <v>329338.23999999999</v>
      </c>
      <c r="J88" s="19">
        <v>124805</v>
      </c>
      <c r="K88" s="22">
        <f>IF(I88&lt;=0," ",IF(I88/H88*100&gt;200,"СВ.200",I88/H88))</f>
        <v>0.47619757085020242</v>
      </c>
      <c r="L88" s="22" t="str">
        <f>IF(J88=0," ",IF(I88/J88*100&gt;200,"св.200",I88/J88))</f>
        <v>св.200</v>
      </c>
      <c r="M88" s="21">
        <v>45600</v>
      </c>
      <c r="N88" s="21">
        <v>22107.919999999998</v>
      </c>
      <c r="O88" s="63">
        <v>17066.25</v>
      </c>
      <c r="P88" s="22">
        <f t="shared" si="822"/>
        <v>0.48482280701754382</v>
      </c>
      <c r="Q88" s="22">
        <f t="shared" si="823"/>
        <v>1.2954175639053687</v>
      </c>
      <c r="R88" s="21"/>
      <c r="S88" s="21"/>
      <c r="T88" s="63"/>
      <c r="U88" s="22" t="str">
        <f t="shared" si="826"/>
        <v xml:space="preserve"> </v>
      </c>
      <c r="V88" s="22" t="str">
        <f t="shared" si="1179"/>
        <v xml:space="preserve"> </v>
      </c>
      <c r="W88" s="21">
        <v>28000</v>
      </c>
      <c r="X88" s="21">
        <v>2666.1</v>
      </c>
      <c r="Y88" s="63">
        <v>5704.6</v>
      </c>
      <c r="Z88" s="22">
        <f t="shared" ref="Z88:Z89" si="1182">IF(X88&lt;=0," ",IF(W88&lt;=0," ",IF(X88/W88*100&gt;200,"СВ.200",X88/W88)))</f>
        <v>9.5217857142857146E-2</v>
      </c>
      <c r="AA88" s="22">
        <f t="shared" ref="AA88:AA89" si="1183">IF(Y88=0," ",IF(X88/Y88*100&gt;200,"св.200",X88/Y88))</f>
        <v>0.46735967464852923</v>
      </c>
      <c r="AB88" s="21">
        <v>122000</v>
      </c>
      <c r="AC88" s="21">
        <v>47413.88</v>
      </c>
      <c r="AD88" s="63">
        <v>294.85000000000002</v>
      </c>
      <c r="AE88" s="22">
        <f t="shared" si="834"/>
        <v>0.3886383606557377</v>
      </c>
      <c r="AF88" s="22" t="str">
        <f t="shared" ref="AF88" si="1184">IF(AC88&lt;=0," ",IF(AC88/AD88*100&gt;200,"св.200",AC88/AD88))</f>
        <v>св.200</v>
      </c>
      <c r="AG88" s="21">
        <v>496000</v>
      </c>
      <c r="AH88" s="21">
        <v>257150.34</v>
      </c>
      <c r="AI88" s="63">
        <v>101739.3</v>
      </c>
      <c r="AJ88" s="22">
        <f t="shared" si="838"/>
        <v>0.51844826612903228</v>
      </c>
      <c r="AK88" s="22" t="str">
        <f t="shared" si="839"/>
        <v>св.200</v>
      </c>
      <c r="AL88" s="21"/>
      <c r="AM88" s="21"/>
      <c r="AN88" s="63"/>
      <c r="AO88" s="22" t="str">
        <f t="shared" si="1164"/>
        <v xml:space="preserve"> </v>
      </c>
      <c r="AP88" s="22" t="str">
        <f t="shared" si="842"/>
        <v xml:space="preserve"> </v>
      </c>
      <c r="AQ88" s="21">
        <f t="shared" si="1173"/>
        <v>151012.5</v>
      </c>
      <c r="AR88" s="21">
        <f>AW88+BB88+BG88+BL88+BQ88+BV88+CA88+CF88+CU88+CZ88+DE88+DI88+DM88+DR88</f>
        <v>77910.930000000008</v>
      </c>
      <c r="AS88" s="36">
        <v>114644.54999999999</v>
      </c>
      <c r="AT88" s="22">
        <f>IF(AR88&lt;=0," ",IF(AQ88&lt;=0," ",IF(AR88/AQ88*100&gt;200,"СВ.200",AR88/AQ88)))</f>
        <v>0.51592371492426126</v>
      </c>
      <c r="AU88" s="22">
        <f>IF(AS88=0," ",IF(AR88/AS88*100&gt;200,"св.200",AR88/AS88))</f>
        <v>0.67958686217530628</v>
      </c>
      <c r="AV88" s="21"/>
      <c r="AW88" s="21"/>
      <c r="AX88" s="63"/>
      <c r="AY88" s="22" t="str">
        <f t="shared" si="847"/>
        <v xml:space="preserve"> </v>
      </c>
      <c r="AZ88" s="22" t="str">
        <f t="shared" si="848"/>
        <v xml:space="preserve"> </v>
      </c>
      <c r="BA88" s="21">
        <v>7782</v>
      </c>
      <c r="BB88" s="21">
        <v>2095.71</v>
      </c>
      <c r="BC88" s="63">
        <v>3845.43</v>
      </c>
      <c r="BD88" s="22">
        <f t="shared" ref="BD88:BD89" si="1185">IF(BB88&lt;=0," ",IF(BA88&lt;=0," ",IF(BB88/BA88*100&gt;200,"СВ.200",BB88/BA88)))</f>
        <v>0.2693022359290671</v>
      </c>
      <c r="BE88" s="22">
        <f t="shared" ref="BE88:BE89" si="1186">IF(BC88=0," ",IF(BB88/BC88*100&gt;200,"св.200",BB88/BC88))</f>
        <v>0.54498716658475133</v>
      </c>
      <c r="BF88" s="21"/>
      <c r="BG88" s="21"/>
      <c r="BH88" s="63"/>
      <c r="BI88" s="22" t="str">
        <f t="shared" si="855"/>
        <v xml:space="preserve"> </v>
      </c>
      <c r="BJ88" s="22" t="str">
        <f t="shared" si="856"/>
        <v xml:space="preserve"> </v>
      </c>
      <c r="BK88" s="21"/>
      <c r="BL88" s="21"/>
      <c r="BM88" s="63"/>
      <c r="BN88" s="22" t="str">
        <f t="shared" si="1139"/>
        <v xml:space="preserve"> </v>
      </c>
      <c r="BO88" s="22" t="str">
        <f t="shared" si="860"/>
        <v xml:space="preserve"> </v>
      </c>
      <c r="BP88" s="21"/>
      <c r="BQ88" s="21"/>
      <c r="BR88" s="63"/>
      <c r="BS88" s="22" t="str">
        <f t="shared" si="899"/>
        <v xml:space="preserve"> </v>
      </c>
      <c r="BT88" s="22" t="str">
        <f t="shared" si="863"/>
        <v xml:space="preserve"> </v>
      </c>
      <c r="BU88" s="21">
        <v>143230.5</v>
      </c>
      <c r="BV88" s="21">
        <v>75815.22</v>
      </c>
      <c r="BW88" s="63">
        <v>70799.12</v>
      </c>
      <c r="BX88" s="22">
        <f t="shared" ref="BX88:BX89" si="1187">IF(BV88&lt;=0," ",IF(BU88&lt;=0," ",IF(BV88/BU88*100&gt;200,"СВ.200",BV88/BU88)))</f>
        <v>0.52932315393718521</v>
      </c>
      <c r="BY88" s="22">
        <f t="shared" ref="BY88:BY89" si="1188">IF(BW88=0," ",IF(BV88/BW88*100&gt;200,"св.200",BV88/BW88))</f>
        <v>1.0708497506748673</v>
      </c>
      <c r="BZ88" s="21"/>
      <c r="CA88" s="21"/>
      <c r="CB88" s="63"/>
      <c r="CC88" s="22" t="str">
        <f t="shared" si="1049"/>
        <v xml:space="preserve"> </v>
      </c>
      <c r="CD88" s="22" t="str">
        <f t="shared" si="868"/>
        <v xml:space="preserve"> </v>
      </c>
      <c r="CE88" s="21">
        <f t="shared" si="1174"/>
        <v>0</v>
      </c>
      <c r="CF88" s="21">
        <f t="shared" si="1175"/>
        <v>0</v>
      </c>
      <c r="CG88" s="21">
        <v>0</v>
      </c>
      <c r="CH88" s="22" t="str">
        <f t="shared" si="871"/>
        <v xml:space="preserve"> </v>
      </c>
      <c r="CI88" s="22" t="str">
        <f t="shared" si="912"/>
        <v xml:space="preserve"> </v>
      </c>
      <c r="CJ88" s="21"/>
      <c r="CK88" s="21"/>
      <c r="CL88" s="63"/>
      <c r="CM88" s="22" t="str">
        <f t="shared" si="874"/>
        <v xml:space="preserve"> </v>
      </c>
      <c r="CN88" s="22" t="str">
        <f t="shared" si="913"/>
        <v xml:space="preserve"> </v>
      </c>
      <c r="CO88" s="21"/>
      <c r="CP88" s="21"/>
      <c r="CQ88" s="63"/>
      <c r="CR88" s="22" t="str">
        <f t="shared" si="877"/>
        <v xml:space="preserve"> </v>
      </c>
      <c r="CS88" s="22" t="str">
        <f t="shared" si="878"/>
        <v xml:space="preserve"> </v>
      </c>
      <c r="CT88" s="21"/>
      <c r="CU88" s="21"/>
      <c r="CV88" s="63"/>
      <c r="CW88" s="22" t="str">
        <f t="shared" si="914"/>
        <v xml:space="preserve"> </v>
      </c>
      <c r="CX88" s="22" t="str">
        <f t="shared" si="915"/>
        <v xml:space="preserve"> </v>
      </c>
      <c r="CY88" s="21"/>
      <c r="CZ88" s="21"/>
      <c r="DA88" s="63"/>
      <c r="DB88" s="22" t="str">
        <f t="shared" si="883"/>
        <v xml:space="preserve"> </v>
      </c>
      <c r="DC88" s="22" t="str">
        <f t="shared" si="884"/>
        <v xml:space="preserve"> </v>
      </c>
      <c r="DD88" s="21"/>
      <c r="DE88" s="21"/>
      <c r="DF88" s="63"/>
      <c r="DG88" s="45" t="str">
        <f t="shared" si="1176"/>
        <v xml:space="preserve"> </v>
      </c>
      <c r="DH88" s="45" t="str">
        <f t="shared" si="1177"/>
        <v xml:space="preserve"> </v>
      </c>
      <c r="DI88" s="21"/>
      <c r="DJ88" s="63"/>
      <c r="DK88" s="22" t="str">
        <f t="shared" si="890"/>
        <v xml:space="preserve"> </v>
      </c>
      <c r="DL88" s="21"/>
      <c r="DM88" s="21"/>
      <c r="DN88" s="63">
        <v>40000</v>
      </c>
      <c r="DO88" s="22" t="str">
        <f t="shared" ref="DO88:DO90" si="1189">IF(DM88&lt;=0," ",IF(DL88&lt;=0," ",IF(DM88/DL88*100&gt;200,"СВ.200",DM88/DL88)))</f>
        <v xml:space="preserve"> </v>
      </c>
      <c r="DP88" s="51">
        <f t="shared" ref="DP88:DP90" si="1190">IF(DN88=0," ",IF(DM88/DN88*100&gt;200,"св.200",DM88/DN88))</f>
        <v>0</v>
      </c>
      <c r="DQ88" s="21"/>
      <c r="DR88" s="21"/>
      <c r="DS88" s="63"/>
      <c r="DT88" s="22" t="str">
        <f t="shared" si="1112"/>
        <v xml:space="preserve"> </v>
      </c>
      <c r="DU88" s="22" t="str">
        <f>IF(DR88=0," ",IF(DR88/DS88*100&gt;200,"св.200",DR88/DS88))</f>
        <v xml:space="preserve"> </v>
      </c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</row>
    <row r="89" spans="1:144" s="14" customFormat="1" ht="16.5" customHeight="1" outlineLevel="1" x14ac:dyDescent="0.25">
      <c r="A89" s="13">
        <f t="shared" si="1178"/>
        <v>71</v>
      </c>
      <c r="B89" s="8" t="s">
        <v>89</v>
      </c>
      <c r="C89" s="21">
        <f>H89+AQ89</f>
        <v>1285580.47</v>
      </c>
      <c r="D89" s="21">
        <f>I89+AR89</f>
        <v>413014.18999999994</v>
      </c>
      <c r="E89" s="21">
        <v>2239493.9</v>
      </c>
      <c r="F89" s="22">
        <f>IF(D89&lt;=0," ",IF(D89/C89*100&gt;200,"СВ.200",D89/C89))</f>
        <v>0.32126669596964236</v>
      </c>
      <c r="G89" s="22">
        <f t="shared" si="897"/>
        <v>0.18442300289364483</v>
      </c>
      <c r="H89" s="21">
        <f t="shared" si="1172"/>
        <v>425450</v>
      </c>
      <c r="I89" s="21">
        <f>N89+S89+X89+AC89+AH89+AM89</f>
        <v>63621.22</v>
      </c>
      <c r="J89" s="19">
        <v>64813.829999999994</v>
      </c>
      <c r="K89" s="22">
        <f>IF(I89&lt;=0," ",IF(I89/H89*100&gt;200,"СВ.200",I89/H89))</f>
        <v>0.14953865319073922</v>
      </c>
      <c r="L89" s="22">
        <f>IF(J89=0," ",IF(I89/J89*100&gt;200,"св.200",I89/J89))</f>
        <v>0.98159945184538555</v>
      </c>
      <c r="M89" s="21">
        <v>67450</v>
      </c>
      <c r="N89" s="21">
        <v>28536.85</v>
      </c>
      <c r="O89" s="63">
        <v>24091.23</v>
      </c>
      <c r="P89" s="22">
        <f t="shared" si="822"/>
        <v>0.42308154188287617</v>
      </c>
      <c r="Q89" s="22">
        <f t="shared" si="823"/>
        <v>1.1845327116963309</v>
      </c>
      <c r="R89" s="21"/>
      <c r="S89" s="21"/>
      <c r="T89" s="63"/>
      <c r="U89" s="22" t="str">
        <f t="shared" si="826"/>
        <v xml:space="preserve"> </v>
      </c>
      <c r="V89" s="22" t="str">
        <f t="shared" si="1179"/>
        <v xml:space="preserve"> </v>
      </c>
      <c r="W89" s="21"/>
      <c r="X89" s="21">
        <v>567</v>
      </c>
      <c r="Y89" s="63"/>
      <c r="Z89" s="22" t="str">
        <f t="shared" si="1182"/>
        <v xml:space="preserve"> </v>
      </c>
      <c r="AA89" s="22" t="str">
        <f t="shared" si="1183"/>
        <v xml:space="preserve"> </v>
      </c>
      <c r="AB89" s="21">
        <v>65000</v>
      </c>
      <c r="AC89" s="21">
        <v>5013.4399999999996</v>
      </c>
      <c r="AD89" s="63">
        <v>45956.81</v>
      </c>
      <c r="AE89" s="22">
        <f t="shared" si="834"/>
        <v>7.7129846153846146E-2</v>
      </c>
      <c r="AF89" s="22">
        <f t="shared" si="835"/>
        <v>0.1090902523478022</v>
      </c>
      <c r="AG89" s="21">
        <v>283000</v>
      </c>
      <c r="AH89" s="21">
        <v>28403.93</v>
      </c>
      <c r="AI89" s="63">
        <v>-6596.31</v>
      </c>
      <c r="AJ89" s="22">
        <f t="shared" si="838"/>
        <v>0.10036724381625442</v>
      </c>
      <c r="AK89" s="22">
        <f t="shared" si="839"/>
        <v>-4.3060332216042001</v>
      </c>
      <c r="AL89" s="21">
        <v>10000</v>
      </c>
      <c r="AM89" s="21">
        <v>1100</v>
      </c>
      <c r="AN89" s="63">
        <v>1362.1</v>
      </c>
      <c r="AO89" s="22">
        <f t="shared" si="1164"/>
        <v>0.11</v>
      </c>
      <c r="AP89" s="22">
        <f t="shared" si="842"/>
        <v>0.80757653623082015</v>
      </c>
      <c r="AQ89" s="21">
        <f t="shared" si="1173"/>
        <v>860130.47</v>
      </c>
      <c r="AR89" s="21">
        <f>AW89+BB89+BG89+BL89+BQ89+BV89+CA89+CF89+++++CU89+CZ89+DE89+DI89+DM89+DR89</f>
        <v>349392.97</v>
      </c>
      <c r="AS89" s="36">
        <v>2174680.0699999998</v>
      </c>
      <c r="AT89" s="22">
        <f>IF(AR89&lt;=0," ",IF(AQ89&lt;=0," ",IF(AR89/AQ89*100&gt;200,"СВ.200",AR89/AQ89)))</f>
        <v>0.40620926962394438</v>
      </c>
      <c r="AU89" s="22">
        <f>IF(AS89=0," ",IF(AR89/AS89*100&gt;200,"св.200",AR89/AS89))</f>
        <v>0.16066407873963731</v>
      </c>
      <c r="AV89" s="21"/>
      <c r="AW89" s="21"/>
      <c r="AX89" s="63"/>
      <c r="AY89" s="22" t="str">
        <f t="shared" si="847"/>
        <v xml:space="preserve"> </v>
      </c>
      <c r="AZ89" s="22" t="str">
        <f t="shared" si="848"/>
        <v xml:space="preserve"> </v>
      </c>
      <c r="BA89" s="21">
        <v>572490</v>
      </c>
      <c r="BB89" s="21">
        <v>207189.81</v>
      </c>
      <c r="BC89" s="63">
        <v>107881.51</v>
      </c>
      <c r="BD89" s="22">
        <f t="shared" si="1185"/>
        <v>0.36190991982392706</v>
      </c>
      <c r="BE89" s="22">
        <f t="shared" si="1186"/>
        <v>1.9205312383929369</v>
      </c>
      <c r="BF89" s="21">
        <v>40716</v>
      </c>
      <c r="BG89" s="21">
        <v>15740.9</v>
      </c>
      <c r="BH89" s="63">
        <v>20358</v>
      </c>
      <c r="BI89" s="22">
        <f t="shared" si="855"/>
        <v>0.38660231849887022</v>
      </c>
      <c r="BJ89" s="22">
        <f t="shared" si="856"/>
        <v>0.77320463699774045</v>
      </c>
      <c r="BK89" s="21"/>
      <c r="BL89" s="21"/>
      <c r="BM89" s="63"/>
      <c r="BN89" s="22" t="str">
        <f t="shared" si="1139"/>
        <v xml:space="preserve"> </v>
      </c>
      <c r="BO89" s="22" t="str">
        <f t="shared" si="860"/>
        <v xml:space="preserve"> </v>
      </c>
      <c r="BP89" s="21"/>
      <c r="BQ89" s="21"/>
      <c r="BR89" s="63"/>
      <c r="BS89" s="22" t="str">
        <f t="shared" si="899"/>
        <v xml:space="preserve"> </v>
      </c>
      <c r="BT89" s="22" t="str">
        <f t="shared" si="863"/>
        <v xml:space="preserve"> </v>
      </c>
      <c r="BU89" s="21">
        <v>246924.47</v>
      </c>
      <c r="BV89" s="21">
        <v>126462.26</v>
      </c>
      <c r="BW89" s="63">
        <v>2046440.56</v>
      </c>
      <c r="BX89" s="22">
        <f t="shared" si="1187"/>
        <v>0.51214956541164181</v>
      </c>
      <c r="BY89" s="22">
        <f t="shared" si="1188"/>
        <v>6.1796204821116328E-2</v>
      </c>
      <c r="BZ89" s="21"/>
      <c r="CA89" s="21"/>
      <c r="CB89" s="63"/>
      <c r="CC89" s="22" t="str">
        <f t="shared" si="1049"/>
        <v xml:space="preserve"> </v>
      </c>
      <c r="CD89" s="22" t="str">
        <f>IF(CA89=0," ",IF(CA89/CB89*100&gt;200,"св.200",CA89/CB89))</f>
        <v xml:space="preserve"> </v>
      </c>
      <c r="CE89" s="21">
        <f t="shared" si="1174"/>
        <v>0</v>
      </c>
      <c r="CF89" s="21">
        <f t="shared" si="1175"/>
        <v>0</v>
      </c>
      <c r="CG89" s="21">
        <v>0</v>
      </c>
      <c r="CH89" s="22" t="str">
        <f t="shared" si="871"/>
        <v xml:space="preserve"> </v>
      </c>
      <c r="CI89" s="22" t="str">
        <f t="shared" si="912"/>
        <v xml:space="preserve"> </v>
      </c>
      <c r="CJ89" s="21"/>
      <c r="CK89" s="21"/>
      <c r="CL89" s="63"/>
      <c r="CM89" s="22" t="str">
        <f t="shared" si="874"/>
        <v xml:space="preserve"> </v>
      </c>
      <c r="CN89" s="22" t="str">
        <f t="shared" si="913"/>
        <v xml:space="preserve"> </v>
      </c>
      <c r="CO89" s="21"/>
      <c r="CP89" s="21"/>
      <c r="CQ89" s="63"/>
      <c r="CR89" s="22" t="str">
        <f t="shared" si="877"/>
        <v xml:space="preserve"> </v>
      </c>
      <c r="CS89" s="22" t="str">
        <f t="shared" si="878"/>
        <v xml:space="preserve"> </v>
      </c>
      <c r="CT89" s="21"/>
      <c r="CU89" s="21"/>
      <c r="CV89" s="63"/>
      <c r="CW89" s="22" t="str">
        <f t="shared" si="914"/>
        <v xml:space="preserve"> </v>
      </c>
      <c r="CX89" s="22" t="str">
        <f t="shared" si="915"/>
        <v xml:space="preserve"> </v>
      </c>
      <c r="CY89" s="21"/>
      <c r="CZ89" s="21"/>
      <c r="DA89" s="63"/>
      <c r="DB89" s="22" t="str">
        <f t="shared" si="883"/>
        <v xml:space="preserve"> </v>
      </c>
      <c r="DC89" s="22" t="str">
        <f t="shared" si="884"/>
        <v xml:space="preserve"> </v>
      </c>
      <c r="DD89" s="21"/>
      <c r="DE89" s="21"/>
      <c r="DF89" s="63"/>
      <c r="DG89" s="45" t="str">
        <f t="shared" si="1176"/>
        <v xml:space="preserve"> </v>
      </c>
      <c r="DH89" s="45" t="str">
        <f t="shared" si="1177"/>
        <v xml:space="preserve"> </v>
      </c>
      <c r="DI89" s="21"/>
      <c r="DJ89" s="63"/>
      <c r="DK89" s="22" t="str">
        <f t="shared" si="890"/>
        <v xml:space="preserve"> </v>
      </c>
      <c r="DL89" s="21"/>
      <c r="DM89" s="21"/>
      <c r="DN89" s="63"/>
      <c r="DO89" s="22" t="str">
        <f t="shared" si="1189"/>
        <v xml:space="preserve"> </v>
      </c>
      <c r="DP89" s="51" t="str">
        <f t="shared" si="1190"/>
        <v xml:space="preserve"> </v>
      </c>
      <c r="DQ89" s="21"/>
      <c r="DR89" s="21"/>
      <c r="DS89" s="63"/>
      <c r="DT89" s="22" t="str">
        <f t="shared" si="1112"/>
        <v xml:space="preserve"> </v>
      </c>
      <c r="DU89" s="22" t="str">
        <f t="shared" ref="DU89:DU100" si="1191">IF(DS89=0," ",IF(DR89/DS89*100&gt;200,"св.200",DR89/DS89))</f>
        <v xml:space="preserve"> </v>
      </c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</row>
    <row r="90" spans="1:144" s="16" customFormat="1" ht="15.75" x14ac:dyDescent="0.25">
      <c r="A90" s="15"/>
      <c r="B90" s="7" t="s">
        <v>135</v>
      </c>
      <c r="C90" s="24">
        <f>SUM(C91:C95)</f>
        <v>53474562.380000003</v>
      </c>
      <c r="D90" s="24">
        <f t="shared" ref="D90" si="1192">SUM(D91:D95)</f>
        <v>26553148.02</v>
      </c>
      <c r="E90" s="24">
        <v>22640257.449999999</v>
      </c>
      <c r="F90" s="20">
        <f>IF(D90&lt;=0," ",IF(D90/C90*100&gt;200,"СВ.200",D90/C90))</f>
        <v>0.49655662128300337</v>
      </c>
      <c r="G90" s="20">
        <f t="shared" si="897"/>
        <v>1.1728288902474473</v>
      </c>
      <c r="H90" s="24">
        <f t="shared" ref="H90" si="1193">SUM(H91:H95)</f>
        <v>52486331</v>
      </c>
      <c r="I90" s="24">
        <f t="shared" ref="I90" si="1194">SUM(I91:I95)</f>
        <v>26006383.799999997</v>
      </c>
      <c r="J90" s="39">
        <v>21572311.82</v>
      </c>
      <c r="K90" s="20">
        <f>IF(I90&lt;=0," ",IF(I90/H90*100&gt;200,"СВ.200",I90/H90))</f>
        <v>0.4954886978097211</v>
      </c>
      <c r="L90" s="20">
        <f>IF(J90=0," ",IF(I90/J90*100&gt;200,"св.200",I90/J90))</f>
        <v>1.2055445896108874</v>
      </c>
      <c r="M90" s="24">
        <f t="shared" ref="M90" si="1195">SUM(M91:M95)</f>
        <v>44699531</v>
      </c>
      <c r="N90" s="24">
        <f t="shared" ref="N90" si="1196">SUM(N91:N95)</f>
        <v>22837571.930000003</v>
      </c>
      <c r="O90" s="39">
        <v>18546431.869999997</v>
      </c>
      <c r="P90" s="20">
        <f t="shared" si="822"/>
        <v>0.51091301002688383</v>
      </c>
      <c r="Q90" s="20">
        <f t="shared" si="823"/>
        <v>1.2313728101490611</v>
      </c>
      <c r="R90" s="24">
        <f t="shared" ref="R90" si="1197">SUM(R91:R95)</f>
        <v>2068300</v>
      </c>
      <c r="S90" s="24">
        <f t="shared" ref="S90" si="1198">SUM(S91:S95)</f>
        <v>1102868.8999999999</v>
      </c>
      <c r="T90" s="39">
        <v>1073328.45</v>
      </c>
      <c r="U90" s="20">
        <f t="shared" si="826"/>
        <v>0.53322482231784551</v>
      </c>
      <c r="V90" s="20">
        <f t="shared" si="827"/>
        <v>1.0275222836029363</v>
      </c>
      <c r="W90" s="24">
        <f t="shared" ref="W90" si="1199">SUM(W91:W95)</f>
        <v>80500</v>
      </c>
      <c r="X90" s="24">
        <f t="shared" ref="X90" si="1200">SUM(X91:X95)</f>
        <v>50631.600000000006</v>
      </c>
      <c r="Y90" s="39">
        <v>96167.859999999986</v>
      </c>
      <c r="Z90" s="20">
        <f t="shared" si="830"/>
        <v>0.62896397515527958</v>
      </c>
      <c r="AA90" s="20">
        <f t="shared" si="831"/>
        <v>0.52649190696351167</v>
      </c>
      <c r="AB90" s="24">
        <f t="shared" ref="AB90" si="1201">SUM(AB91:AB95)</f>
        <v>1340000</v>
      </c>
      <c r="AC90" s="24">
        <f t="shared" ref="AC90" si="1202">SUM(AC91:AC95)</f>
        <v>161131.18</v>
      </c>
      <c r="AD90" s="39">
        <v>156873.85</v>
      </c>
      <c r="AE90" s="20">
        <f t="shared" si="834"/>
        <v>0.12024714925373134</v>
      </c>
      <c r="AF90" s="20">
        <f t="shared" si="835"/>
        <v>1.0271385575097443</v>
      </c>
      <c r="AG90" s="24">
        <f t="shared" ref="AG90" si="1203">SUM(AG91:AG95)</f>
        <v>4298000</v>
      </c>
      <c r="AH90" s="24">
        <f t="shared" ref="AH90" si="1204">SUM(AH91:AH95)</f>
        <v>1854180.19</v>
      </c>
      <c r="AI90" s="39">
        <v>1699509.7899999998</v>
      </c>
      <c r="AJ90" s="20">
        <f t="shared" si="838"/>
        <v>0.43140534899953464</v>
      </c>
      <c r="AK90" s="20">
        <f>IF(AI90=0," ",IF(AH90/AI90*100&gt;200,"св.200",AH90/AI90))</f>
        <v>1.0910088314348576</v>
      </c>
      <c r="AL90" s="24">
        <f t="shared" ref="AL90" si="1205">SUM(AL91:AL95)</f>
        <v>0</v>
      </c>
      <c r="AM90" s="24">
        <f t="shared" ref="AM90" si="1206">SUM(AM91:AM95)</f>
        <v>0</v>
      </c>
      <c r="AN90" s="39">
        <v>0</v>
      </c>
      <c r="AO90" s="20" t="str">
        <f t="shared" si="1164"/>
        <v xml:space="preserve"> </v>
      </c>
      <c r="AP90" s="20" t="str">
        <f t="shared" si="842"/>
        <v xml:space="preserve"> </v>
      </c>
      <c r="AQ90" s="24">
        <f t="shared" ref="AQ90" si="1207">SUM(AQ91:AQ95)</f>
        <v>988231.38</v>
      </c>
      <c r="AR90" s="24">
        <f t="shared" ref="AR90" si="1208">SUM(AR91:AR95)</f>
        <v>546764.22000000009</v>
      </c>
      <c r="AS90" s="39">
        <v>1067945.6299999999</v>
      </c>
      <c r="AT90" s="20">
        <f>IF(AR90&lt;=0," ",IF(AQ90&lt;=0," ",IF(AR90/AQ90*100&gt;200,"СВ.200",AR90/AQ90)))</f>
        <v>0.55327550922335622</v>
      </c>
      <c r="AU90" s="20">
        <f>IF(AS90=0," ",IF(AR90/AS90*100&gt;200,"св.200",AR90/AS90))</f>
        <v>0.51197758073133381</v>
      </c>
      <c r="AV90" s="24">
        <f t="shared" ref="AV90" si="1209">SUM(AV91:AV95)</f>
        <v>400000</v>
      </c>
      <c r="AW90" s="24">
        <f t="shared" ref="AW90" si="1210">SUM(AW91:AW95)</f>
        <v>97754.3</v>
      </c>
      <c r="AX90" s="39">
        <v>126440.22</v>
      </c>
      <c r="AY90" s="20">
        <f t="shared" si="847"/>
        <v>0.24438575000000001</v>
      </c>
      <c r="AZ90" s="20">
        <f t="shared" si="848"/>
        <v>0.77312662062751869</v>
      </c>
      <c r="BA90" s="24">
        <f t="shared" ref="BA90" si="1211">SUM(BA91:BA95)</f>
        <v>162565</v>
      </c>
      <c r="BB90" s="24">
        <f t="shared" ref="BB90" si="1212">SUM(BB91:BB95)</f>
        <v>62085.18</v>
      </c>
      <c r="BC90" s="39">
        <v>63853.93</v>
      </c>
      <c r="BD90" s="20">
        <f t="shared" si="851"/>
        <v>0.38190988220096578</v>
      </c>
      <c r="BE90" s="20">
        <f t="shared" si="852"/>
        <v>0.97230006046612949</v>
      </c>
      <c r="BF90" s="24">
        <f t="shared" ref="BF90" si="1213">SUM(BF91:BF95)</f>
        <v>50000</v>
      </c>
      <c r="BG90" s="24">
        <f t="shared" ref="BG90" si="1214">SUM(BG91:BG95)</f>
        <v>26670</v>
      </c>
      <c r="BH90" s="39">
        <v>26670</v>
      </c>
      <c r="BI90" s="20">
        <f t="shared" si="855"/>
        <v>0.53339999999999999</v>
      </c>
      <c r="BJ90" s="20">
        <f t="shared" si="856"/>
        <v>1</v>
      </c>
      <c r="BK90" s="24">
        <f t="shared" ref="BK90" si="1215">SUM(BK91:BK95)</f>
        <v>0</v>
      </c>
      <c r="BL90" s="24">
        <f t="shared" ref="BL90" si="1216">SUM(BL91:BL95)</f>
        <v>6057.8</v>
      </c>
      <c r="BM90" s="39">
        <v>0</v>
      </c>
      <c r="BN90" s="20" t="str">
        <f t="shared" si="1139"/>
        <v xml:space="preserve"> </v>
      </c>
      <c r="BO90" s="20" t="str">
        <f t="shared" si="860"/>
        <v xml:space="preserve"> </v>
      </c>
      <c r="BP90" s="24">
        <f t="shared" ref="BP90" si="1217">SUM(BP91:BP95)</f>
        <v>150000</v>
      </c>
      <c r="BQ90" s="24">
        <f t="shared" ref="BQ90" si="1218">SUM(BQ91:BQ95)</f>
        <v>133705.01999999999</v>
      </c>
      <c r="BR90" s="39">
        <v>35228.269999999997</v>
      </c>
      <c r="BS90" s="20">
        <f t="shared" si="899"/>
        <v>0.8913667999999999</v>
      </c>
      <c r="BT90" s="20" t="str">
        <f>IF(BQ90=0," ",IF(BQ90/BR90*100&gt;200,"св.200",BQ90/BR90))</f>
        <v>св.200</v>
      </c>
      <c r="BU90" s="24">
        <f t="shared" ref="BU90" si="1219">SUM(BU91:BU95)</f>
        <v>105716</v>
      </c>
      <c r="BV90" s="24">
        <f t="shared" ref="BV90" si="1220">SUM(BV91:BV95)</f>
        <v>32278.02</v>
      </c>
      <c r="BW90" s="39">
        <v>29658.530000000002</v>
      </c>
      <c r="BX90" s="20">
        <f t="shared" ref="BX90:BX118" si="1221">IF(BV90&lt;=0," ",IF(BU90&lt;=0," ",IF(BV90/BU90*100&gt;200,"СВ.200",BV90/BU90)))</f>
        <v>0.30532767036210223</v>
      </c>
      <c r="BY90" s="20">
        <f t="shared" si="865"/>
        <v>1.0883216396766797</v>
      </c>
      <c r="BZ90" s="24">
        <f t="shared" ref="BZ90" si="1222">SUM(BZ91:BZ95)</f>
        <v>0</v>
      </c>
      <c r="CA90" s="24">
        <f t="shared" ref="CA90" si="1223">SUM(CA91:CA95)</f>
        <v>0</v>
      </c>
      <c r="CB90" s="39">
        <v>0</v>
      </c>
      <c r="CC90" s="20" t="str">
        <f t="shared" si="1049"/>
        <v xml:space="preserve"> </v>
      </c>
      <c r="CD90" s="20" t="str">
        <f t="shared" si="868"/>
        <v xml:space="preserve"> </v>
      </c>
      <c r="CE90" s="24">
        <f t="shared" ref="CE90" si="1224">SUM(CE91:CE95)</f>
        <v>25000</v>
      </c>
      <c r="CF90" s="24">
        <f t="shared" ref="CF90" si="1225">SUM(CF91:CF95)</f>
        <v>72851.02</v>
      </c>
      <c r="CG90" s="39">
        <v>301749.76000000001</v>
      </c>
      <c r="CH90" s="20" t="str">
        <f t="shared" si="871"/>
        <v>СВ.200</v>
      </c>
      <c r="CI90" s="20">
        <f t="shared" si="912"/>
        <v>0.24142859301694225</v>
      </c>
      <c r="CJ90" s="24">
        <f t="shared" ref="CJ90" si="1226">SUM(CJ91:CJ95)</f>
        <v>25000</v>
      </c>
      <c r="CK90" s="24">
        <f t="shared" ref="CK90" si="1227">SUM(CK91:CK95)</f>
        <v>72851.02</v>
      </c>
      <c r="CL90" s="39">
        <v>116229.75999999999</v>
      </c>
      <c r="CM90" s="20" t="str">
        <f t="shared" si="874"/>
        <v>СВ.200</v>
      </c>
      <c r="CN90" s="20">
        <f>IF(CK90=0," ",IF(CK90/CL90*100&gt;200,"св.200",CK90/CL90))</f>
        <v>0.62678456877137156</v>
      </c>
      <c r="CO90" s="24">
        <f t="shared" ref="CO90" si="1228">SUM(CO91:CO95)</f>
        <v>0</v>
      </c>
      <c r="CP90" s="24">
        <f t="shared" ref="CP90" si="1229">SUM(CP91:CP95)</f>
        <v>0</v>
      </c>
      <c r="CQ90" s="39">
        <v>185520</v>
      </c>
      <c r="CR90" s="20" t="str">
        <f t="shared" si="877"/>
        <v xml:space="preserve"> </v>
      </c>
      <c r="CS90" s="20">
        <f t="shared" si="878"/>
        <v>0</v>
      </c>
      <c r="CT90" s="24">
        <f t="shared" ref="CT90" si="1230">SUM(CT91:CT95)</f>
        <v>0</v>
      </c>
      <c r="CU90" s="24">
        <f t="shared" ref="CU90" si="1231">SUM(CU91:CU95)</f>
        <v>0</v>
      </c>
      <c r="CV90" s="39">
        <v>0</v>
      </c>
      <c r="CW90" s="31" t="str">
        <f t="shared" si="914"/>
        <v xml:space="preserve"> </v>
      </c>
      <c r="CX90" s="31" t="str">
        <f t="shared" si="915"/>
        <v xml:space="preserve"> </v>
      </c>
      <c r="CY90" s="24">
        <f t="shared" ref="CY90" si="1232">SUM(CY91:CY95)</f>
        <v>0</v>
      </c>
      <c r="CZ90" s="24">
        <f t="shared" ref="CZ90" si="1233">SUM(CZ91:CZ95)</f>
        <v>0</v>
      </c>
      <c r="DA90" s="39">
        <v>0</v>
      </c>
      <c r="DB90" s="20" t="str">
        <f t="shared" si="883"/>
        <v xml:space="preserve"> </v>
      </c>
      <c r="DC90" s="20" t="str">
        <f t="shared" si="884"/>
        <v xml:space="preserve"> </v>
      </c>
      <c r="DD90" s="24">
        <f t="shared" ref="DD90" si="1234">SUM(DD91:DD95)</f>
        <v>0</v>
      </c>
      <c r="DE90" s="24">
        <f t="shared" ref="DE90" si="1235">SUM(DE91:DE95)</f>
        <v>79362.880000000005</v>
      </c>
      <c r="DF90" s="39">
        <v>0</v>
      </c>
      <c r="DG90" s="20" t="str">
        <f t="shared" si="887"/>
        <v xml:space="preserve"> </v>
      </c>
      <c r="DH90" s="20" t="str">
        <f t="shared" si="888"/>
        <v xml:space="preserve"> </v>
      </c>
      <c r="DI90" s="24">
        <f t="shared" ref="DI90" si="1236">SUM(DI91:DI95)</f>
        <v>0</v>
      </c>
      <c r="DJ90" s="39">
        <v>0</v>
      </c>
      <c r="DK90" s="20" t="str">
        <f t="shared" si="890"/>
        <v xml:space="preserve"> </v>
      </c>
      <c r="DL90" s="24">
        <f t="shared" ref="DL90" si="1237">SUM(DL91:DL95)</f>
        <v>0</v>
      </c>
      <c r="DM90" s="24">
        <f t="shared" ref="DM90" si="1238">SUM(DM91:DM95)</f>
        <v>3000</v>
      </c>
      <c r="DN90" s="39">
        <v>131064.58</v>
      </c>
      <c r="DO90" s="20" t="str">
        <f t="shared" si="1189"/>
        <v xml:space="preserve"> </v>
      </c>
      <c r="DP90" s="50">
        <f t="shared" si="1190"/>
        <v>2.2889479369635944E-2</v>
      </c>
      <c r="DQ90" s="24">
        <f t="shared" ref="DQ90" si="1239">SUM(DQ91:DQ95)</f>
        <v>94950.38</v>
      </c>
      <c r="DR90" s="24">
        <f t="shared" ref="DR90" si="1240">SUM(DR91:DR95)</f>
        <v>33000</v>
      </c>
      <c r="DS90" s="39">
        <v>353280.33999999997</v>
      </c>
      <c r="DT90" s="20">
        <f t="shared" si="1112"/>
        <v>0.34754995188012938</v>
      </c>
      <c r="DU90" s="20">
        <f t="shared" si="1191"/>
        <v>9.3410236188065265E-2</v>
      </c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</row>
    <row r="91" spans="1:144" s="14" customFormat="1" ht="15.75" customHeight="1" outlineLevel="1" x14ac:dyDescent="0.25">
      <c r="A91" s="13">
        <v>72</v>
      </c>
      <c r="B91" s="8" t="s">
        <v>64</v>
      </c>
      <c r="C91" s="21">
        <f>H91+AQ91</f>
        <v>50171781.380000003</v>
      </c>
      <c r="D91" s="21">
        <f>I91+AR91</f>
        <v>25551978.07</v>
      </c>
      <c r="E91" s="21">
        <v>21024340.18</v>
      </c>
      <c r="F91" s="22">
        <f>IF(D91&lt;=0," ",IF(D91/C91*100&gt;200,"СВ.200",D91/C91))</f>
        <v>0.50928983119953153</v>
      </c>
      <c r="G91" s="22">
        <f t="shared" si="897"/>
        <v>1.2153521989863465</v>
      </c>
      <c r="H91" s="21">
        <f t="shared" ref="H91" si="1241">M91+R91+W91+AB91+AG91+AL91</f>
        <v>49534831</v>
      </c>
      <c r="I91" s="21">
        <f>N91+S91+X91+AC91+AH91+AM91</f>
        <v>25162247.050000001</v>
      </c>
      <c r="J91" s="19">
        <v>20554977.349999998</v>
      </c>
      <c r="K91" s="22">
        <f>IF(I91&lt;=0," ",IF(I91/H91*100&gt;200,"СВ.200",I91/H91))</f>
        <v>0.5079707862534143</v>
      </c>
      <c r="L91" s="22">
        <f>IF(J91=0," ",IF(I91/J91*100&gt;200,"св.200",I91/J91))</f>
        <v>1.2241437497862289</v>
      </c>
      <c r="M91" s="21">
        <v>43666531</v>
      </c>
      <c r="N91" s="21">
        <v>22398991.66</v>
      </c>
      <c r="O91" s="63">
        <v>18161494.899999999</v>
      </c>
      <c r="P91" s="22">
        <f t="shared" si="822"/>
        <v>0.51295560116740213</v>
      </c>
      <c r="Q91" s="22">
        <f t="shared" si="823"/>
        <v>1.2333231258402635</v>
      </c>
      <c r="R91" s="21">
        <v>2068300</v>
      </c>
      <c r="S91" s="21">
        <v>1102868.8999999999</v>
      </c>
      <c r="T91" s="63">
        <v>1073328.45</v>
      </c>
      <c r="U91" s="22">
        <f t="shared" si="826"/>
        <v>0.53322482231784551</v>
      </c>
      <c r="V91" s="22">
        <f t="shared" si="827"/>
        <v>1.0275222836029363</v>
      </c>
      <c r="W91" s="21"/>
      <c r="X91" s="21">
        <v>1773</v>
      </c>
      <c r="Y91" s="63">
        <v>5849.23</v>
      </c>
      <c r="Z91" s="22" t="str">
        <f t="shared" si="830"/>
        <v xml:space="preserve"> </v>
      </c>
      <c r="AA91" s="22">
        <f t="shared" ref="AA91:AA92" si="1242">IF(Y91=0," ",IF(X91/Y91*100&gt;200,"св.200",X91/Y91))</f>
        <v>0.30311682050457928</v>
      </c>
      <c r="AB91" s="21">
        <v>1000000</v>
      </c>
      <c r="AC91" s="21">
        <v>141633.54999999999</v>
      </c>
      <c r="AD91" s="63">
        <v>94760.81</v>
      </c>
      <c r="AE91" s="22">
        <f t="shared" si="834"/>
        <v>0.14163355</v>
      </c>
      <c r="AF91" s="22">
        <f>IF(AC91&lt;=0," ",IF(AC91/AD91*100&gt;200,"св.200",AC91/AD91))</f>
        <v>1.4946426692638022</v>
      </c>
      <c r="AG91" s="21">
        <v>2800000</v>
      </c>
      <c r="AH91" s="21">
        <v>1516979.94</v>
      </c>
      <c r="AI91" s="63">
        <v>1219543.96</v>
      </c>
      <c r="AJ91" s="22">
        <f>IF(AH91&lt;=0," ",IF(AG91&lt;=0," ",IF(AH91/AG91*100&gt;200,"СВ.200",AH91/AG91)))</f>
        <v>0.54177854999999997</v>
      </c>
      <c r="AK91" s="22">
        <f t="shared" si="839"/>
        <v>1.2438911509184138</v>
      </c>
      <c r="AL91" s="21"/>
      <c r="AM91" s="21"/>
      <c r="AN91" s="63"/>
      <c r="AO91" s="22" t="str">
        <f t="shared" si="1164"/>
        <v xml:space="preserve"> </v>
      </c>
      <c r="AP91" s="22" t="str">
        <f>IF(AN91=0," ",IF(AM91/AN91*100&gt;200,"св.200",AM91/AN91))</f>
        <v xml:space="preserve"> </v>
      </c>
      <c r="AQ91" s="21">
        <f t="shared" ref="AQ91" si="1243">AV91+BA91+BF91+BK91+BP91+BU91+BZ91+CE91+CT91+CY91+DD91+DL91+DQ91</f>
        <v>636950.38</v>
      </c>
      <c r="AR91" s="21">
        <f>AW91+BB91+BG91+BL91+BQ91+BV91+CA91+CF91+++++CU91+CZ91+DE91+DI91+DM91+DR91</f>
        <v>389731.02</v>
      </c>
      <c r="AS91" s="36">
        <v>469362.82999999996</v>
      </c>
      <c r="AT91" s="22">
        <f>IF(AR91&lt;=0," ",IF(AQ91&lt;=0," ",IF(AR91/AQ91*100&gt;200,"СВ.200",AR91/AQ91)))</f>
        <v>0.61187029984973085</v>
      </c>
      <c r="AU91" s="22">
        <f>IF(AS91=0," ",IF(AR91/AS91*100&gt;200,"св.200",AR91/AS91))</f>
        <v>0.83034061303917073</v>
      </c>
      <c r="AV91" s="21">
        <v>400000</v>
      </c>
      <c r="AW91" s="21">
        <v>97754.3</v>
      </c>
      <c r="AX91" s="63">
        <v>126440.22</v>
      </c>
      <c r="AY91" s="22">
        <f t="shared" si="847"/>
        <v>0.24438575000000001</v>
      </c>
      <c r="AZ91" s="22">
        <f t="shared" si="848"/>
        <v>0.77312662062751869</v>
      </c>
      <c r="BA91" s="21"/>
      <c r="BB91" s="21"/>
      <c r="BC91" s="63"/>
      <c r="BD91" s="22" t="str">
        <f t="shared" ref="BD91:BD93" si="1244">IF(BB91&lt;=0," ",IF(BA91&lt;=0," ",IF(BB91/BA91*100&gt;200,"СВ.200",BB91/BA91)))</f>
        <v xml:space="preserve"> </v>
      </c>
      <c r="BE91" s="22" t="str">
        <f t="shared" ref="BE91:BE93" si="1245">IF(BC91=0," ",IF(BB91/BC91*100&gt;200,"св.200",BB91/BC91))</f>
        <v xml:space="preserve"> </v>
      </c>
      <c r="BF91" s="21"/>
      <c r="BG91" s="21"/>
      <c r="BH91" s="63"/>
      <c r="BI91" s="22" t="str">
        <f t="shared" si="855"/>
        <v xml:space="preserve"> </v>
      </c>
      <c r="BJ91" s="22" t="str">
        <f>IF(BG91=0," ",IF(BG91/BH91*100&gt;200,"св.200",BG91/BH91))</f>
        <v xml:space="preserve"> </v>
      </c>
      <c r="BK91" s="21"/>
      <c r="BL91" s="21">
        <v>6057.8</v>
      </c>
      <c r="BM91" s="63"/>
      <c r="BN91" s="22" t="str">
        <f t="shared" si="1139"/>
        <v xml:space="preserve"> </v>
      </c>
      <c r="BO91" s="22" t="str">
        <f t="shared" si="860"/>
        <v xml:space="preserve"> </v>
      </c>
      <c r="BP91" s="21">
        <v>150000</v>
      </c>
      <c r="BQ91" s="21">
        <v>133705.01999999999</v>
      </c>
      <c r="BR91" s="63">
        <v>35228.269999999997</v>
      </c>
      <c r="BS91" s="22">
        <f t="shared" si="899"/>
        <v>0.8913667999999999</v>
      </c>
      <c r="BT91" s="22" t="str">
        <f>IF(BQ91=0," ",IF(BQ91/BR91*100&gt;200,"св.200",BQ91/BR91))</f>
        <v>св.200</v>
      </c>
      <c r="BU91" s="21"/>
      <c r="BV91" s="21"/>
      <c r="BW91" s="63"/>
      <c r="BX91" s="22" t="str">
        <f t="shared" si="1221"/>
        <v xml:space="preserve"> </v>
      </c>
      <c r="BY91" s="22" t="str">
        <f t="shared" si="865"/>
        <v xml:space="preserve"> </v>
      </c>
      <c r="BZ91" s="21"/>
      <c r="CA91" s="21"/>
      <c r="CB91" s="63"/>
      <c r="CC91" s="22" t="str">
        <f t="shared" si="1049"/>
        <v xml:space="preserve"> </v>
      </c>
      <c r="CD91" s="22" t="str">
        <f>IF(CA91=0," ",IF(CA91/CB91*100&gt;200,"св.200",CA91/CB91))</f>
        <v xml:space="preserve"> </v>
      </c>
      <c r="CE91" s="21">
        <f t="shared" ref="CE91" si="1246">CJ91+CO91</f>
        <v>25000</v>
      </c>
      <c r="CF91" s="21">
        <f t="shared" ref="CF91" si="1247">CK91+CP91</f>
        <v>72851.02</v>
      </c>
      <c r="CG91" s="21">
        <v>116229.75999999999</v>
      </c>
      <c r="CH91" s="28" t="str">
        <f t="shared" si="871"/>
        <v>СВ.200</v>
      </c>
      <c r="CI91" s="22">
        <f t="shared" ref="CI91:CI94" si="1248">IF(CF91=0," ",IF(CF91/CG91*100&gt;200,"св.200",CF91/CG91))</f>
        <v>0.62678456877137156</v>
      </c>
      <c r="CJ91" s="21">
        <v>25000</v>
      </c>
      <c r="CK91" s="21">
        <v>72851.02</v>
      </c>
      <c r="CL91" s="63">
        <v>116229.75999999999</v>
      </c>
      <c r="CM91" s="22" t="str">
        <f t="shared" si="874"/>
        <v>СВ.200</v>
      </c>
      <c r="CN91" s="22">
        <f>IF(CK91=0," ",IF(CK91/CL91*100&gt;200,"св.200",CK91/CL91))</f>
        <v>0.62678456877137156</v>
      </c>
      <c r="CO91" s="21"/>
      <c r="CP91" s="21"/>
      <c r="CQ91" s="63"/>
      <c r="CR91" s="22" t="str">
        <f t="shared" si="877"/>
        <v xml:space="preserve"> </v>
      </c>
      <c r="CS91" s="22" t="str">
        <f t="shared" si="878"/>
        <v xml:space="preserve"> </v>
      </c>
      <c r="CT91" s="21"/>
      <c r="CU91" s="21"/>
      <c r="CV91" s="63"/>
      <c r="CW91" s="22" t="str">
        <f t="shared" si="914"/>
        <v xml:space="preserve"> </v>
      </c>
      <c r="CX91" s="22" t="str">
        <f t="shared" si="915"/>
        <v xml:space="preserve"> </v>
      </c>
      <c r="CY91" s="21"/>
      <c r="CZ91" s="21"/>
      <c r="DA91" s="63"/>
      <c r="DB91" s="22" t="str">
        <f t="shared" si="883"/>
        <v xml:space="preserve"> </v>
      </c>
      <c r="DC91" s="22" t="str">
        <f t="shared" si="884"/>
        <v xml:space="preserve"> </v>
      </c>
      <c r="DD91" s="21"/>
      <c r="DE91" s="21">
        <v>79362.880000000005</v>
      </c>
      <c r="DF91" s="63"/>
      <c r="DG91" s="45" t="str">
        <f t="shared" si="887"/>
        <v xml:space="preserve"> </v>
      </c>
      <c r="DH91" s="45" t="str">
        <f t="shared" si="888"/>
        <v xml:space="preserve"> </v>
      </c>
      <c r="DI91" s="21"/>
      <c r="DJ91" s="63"/>
      <c r="DK91" s="22" t="str">
        <f t="shared" si="890"/>
        <v xml:space="preserve"> </v>
      </c>
      <c r="DL91" s="21"/>
      <c r="DM91" s="21"/>
      <c r="DN91" s="63">
        <v>114064.58</v>
      </c>
      <c r="DO91" s="22" t="str">
        <f t="shared" ref="DO91" si="1249">IF(DM91&lt;=0," ",IF(DL91&lt;=0," ",IF(DM91/DL91*100&gt;200,"СВ.200",DM91/DL91)))</f>
        <v xml:space="preserve"> </v>
      </c>
      <c r="DP91" s="51">
        <f t="shared" ref="DP91" si="1250">IF(DN91=0," ",IF(DM91/DN91*100&gt;200,"св.200",DM91/DN91))</f>
        <v>0</v>
      </c>
      <c r="DQ91" s="21">
        <v>61950.38</v>
      </c>
      <c r="DR91" s="21"/>
      <c r="DS91" s="63">
        <v>77400</v>
      </c>
      <c r="DT91" s="22" t="str">
        <f t="shared" ref="DT91" si="1251">IF(DR91&lt;=0," ",IF(DQ91&lt;=0," ",IF(DR91/DQ91*100&gt;200,"СВ.200",DR91/DQ91)))</f>
        <v xml:space="preserve"> </v>
      </c>
      <c r="DU91" s="22">
        <f t="shared" ref="DU91" si="1252">IF(DS91=0," ",IF(DR91/DS91*100&gt;200,"св.200",DR91/DS91))</f>
        <v>0</v>
      </c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</row>
    <row r="92" spans="1:144" s="14" customFormat="1" ht="15.75" customHeight="1" outlineLevel="1" x14ac:dyDescent="0.25">
      <c r="A92" s="13">
        <f>A91+1</f>
        <v>73</v>
      </c>
      <c r="B92" s="8" t="s">
        <v>98</v>
      </c>
      <c r="C92" s="21">
        <f>H92+AQ92</f>
        <v>345000</v>
      </c>
      <c r="D92" s="21">
        <f>I92+AR92</f>
        <v>191072.66999999998</v>
      </c>
      <c r="E92" s="21">
        <v>260511.79</v>
      </c>
      <c r="F92" s="22">
        <f>IF(D92&lt;=0," ",IF(D92/C92*100&gt;200,"СВ.200",D92/C92))</f>
        <v>0.55383382608695653</v>
      </c>
      <c r="G92" s="22">
        <f t="shared" si="897"/>
        <v>0.73345114246076915</v>
      </c>
      <c r="H92" s="21">
        <f t="shared" ref="H92:H95" si="1253">M92+R92+W92+AB92+AG92+AL92</f>
        <v>303000</v>
      </c>
      <c r="I92" s="21">
        <f>N92+S92+X92+AC92+AH92+AM92</f>
        <v>147643.9</v>
      </c>
      <c r="J92" s="19">
        <v>204873.86</v>
      </c>
      <c r="K92" s="22">
        <f>IF(I92&lt;=0," ",IF(I92/H92*100&gt;200,"СВ.200",I92/H92))</f>
        <v>0.48727359735973597</v>
      </c>
      <c r="L92" s="22">
        <f>IF(J92=0," ",IF(I92/J92*100&gt;200,"св.200",I92/J92))</f>
        <v>0.72065757925388829</v>
      </c>
      <c r="M92" s="21">
        <v>123000</v>
      </c>
      <c r="N92" s="21">
        <v>66321.53</v>
      </c>
      <c r="O92" s="63">
        <v>59327.67</v>
      </c>
      <c r="P92" s="22">
        <f t="shared" si="822"/>
        <v>0.53919943089430888</v>
      </c>
      <c r="Q92" s="22">
        <f t="shared" si="823"/>
        <v>1.1178852970291939</v>
      </c>
      <c r="R92" s="21"/>
      <c r="S92" s="21"/>
      <c r="T92" s="63"/>
      <c r="U92" s="22" t="str">
        <f t="shared" si="826"/>
        <v xml:space="preserve"> </v>
      </c>
      <c r="V92" s="22" t="str">
        <f t="shared" ref="V92:V95" si="1254">IF(S92=0," ",IF(S92/T92*100&gt;200,"св.200",S92/T92))</f>
        <v xml:space="preserve"> </v>
      </c>
      <c r="W92" s="21"/>
      <c r="X92" s="21"/>
      <c r="Y92" s="63"/>
      <c r="Z92" s="22" t="str">
        <f t="shared" si="830"/>
        <v xml:space="preserve"> </v>
      </c>
      <c r="AA92" s="22" t="str">
        <f t="shared" si="1242"/>
        <v xml:space="preserve"> </v>
      </c>
      <c r="AB92" s="21">
        <v>30000</v>
      </c>
      <c r="AC92" s="21">
        <v>6113.86</v>
      </c>
      <c r="AD92" s="63">
        <v>15639.99</v>
      </c>
      <c r="AE92" s="22">
        <f t="shared" si="834"/>
        <v>0.20379533333333333</v>
      </c>
      <c r="AF92" s="22">
        <f t="shared" ref="AF92" si="1255">IF(AD92&lt;=0," ",IF(AC92/AD92*100&gt;200,"св.200",AC92/AD92))</f>
        <v>0.39091201464962572</v>
      </c>
      <c r="AG92" s="21">
        <v>150000</v>
      </c>
      <c r="AH92" s="21">
        <v>75208.509999999995</v>
      </c>
      <c r="AI92" s="63">
        <v>129906.2</v>
      </c>
      <c r="AJ92" s="22">
        <f t="shared" si="838"/>
        <v>0.50139006666666663</v>
      </c>
      <c r="AK92" s="22">
        <f t="shared" si="839"/>
        <v>0.57894473089044252</v>
      </c>
      <c r="AL92" s="21"/>
      <c r="AM92" s="21"/>
      <c r="AN92" s="63"/>
      <c r="AO92" s="22" t="str">
        <f t="shared" si="1164"/>
        <v xml:space="preserve"> </v>
      </c>
      <c r="AP92" s="22" t="str">
        <f>IF(AN92=0," ",IF(AM92/AN92*100&gt;200,"св.200",AM92/AN92))</f>
        <v xml:space="preserve"> </v>
      </c>
      <c r="AQ92" s="21">
        <f t="shared" ref="AQ92:AQ95" si="1256">AV92+BA92+BF92+BK92+BP92+BU92+BZ92+CE92+CT92+CY92+DD92+DL92+DQ92</f>
        <v>42000</v>
      </c>
      <c r="AR92" s="21">
        <f>AW92+BB92+BG92+BL92+BQ92+BV92+CA92+CF92+++++CU92+CZ92+DE92+DI92+DM92+DR92</f>
        <v>43428.770000000004</v>
      </c>
      <c r="AS92" s="36">
        <v>55637.93</v>
      </c>
      <c r="AT92" s="22">
        <f>IF(AR92&lt;=0," ",IF(AQ92&lt;=0," ",IF(AR92/AQ92*100&gt;200,"СВ.200",AR92/AQ92)))</f>
        <v>1.0340183333333335</v>
      </c>
      <c r="AU92" s="22">
        <f>IF(AS92=0," ",IF(AR92/AS92*100&gt;200,"св.200",AR92/AS92))</f>
        <v>0.78056049173648268</v>
      </c>
      <c r="AV92" s="21"/>
      <c r="AW92" s="21"/>
      <c r="AX92" s="63"/>
      <c r="AY92" s="22" t="str">
        <f t="shared" si="847"/>
        <v xml:space="preserve"> </v>
      </c>
      <c r="AZ92" s="22" t="str">
        <f t="shared" si="848"/>
        <v xml:space="preserve"> </v>
      </c>
      <c r="BA92" s="21"/>
      <c r="BB92" s="21"/>
      <c r="BC92" s="63"/>
      <c r="BD92" s="22" t="str">
        <f t="shared" si="1244"/>
        <v xml:space="preserve"> </v>
      </c>
      <c r="BE92" s="22" t="str">
        <f t="shared" si="1245"/>
        <v xml:space="preserve"> </v>
      </c>
      <c r="BF92" s="21"/>
      <c r="BG92" s="21"/>
      <c r="BH92" s="63"/>
      <c r="BI92" s="22" t="str">
        <f t="shared" si="855"/>
        <v xml:space="preserve"> </v>
      </c>
      <c r="BJ92" s="22" t="str">
        <f t="shared" si="856"/>
        <v xml:space="preserve"> </v>
      </c>
      <c r="BK92" s="21"/>
      <c r="BL92" s="21"/>
      <c r="BM92" s="63"/>
      <c r="BN92" s="22" t="str">
        <f t="shared" si="1139"/>
        <v xml:space="preserve"> </v>
      </c>
      <c r="BO92" s="22" t="str">
        <f t="shared" si="860"/>
        <v xml:space="preserve"> </v>
      </c>
      <c r="BP92" s="21"/>
      <c r="BQ92" s="21"/>
      <c r="BR92" s="63"/>
      <c r="BS92" s="22" t="str">
        <f t="shared" si="899"/>
        <v xml:space="preserve"> </v>
      </c>
      <c r="BT92" s="22" t="str">
        <f t="shared" si="863"/>
        <v xml:space="preserve"> </v>
      </c>
      <c r="BU92" s="21">
        <v>9000</v>
      </c>
      <c r="BV92" s="21">
        <v>7428.77</v>
      </c>
      <c r="BW92" s="63">
        <v>18637.93</v>
      </c>
      <c r="BX92" s="22">
        <f t="shared" si="1221"/>
        <v>0.82541888888888892</v>
      </c>
      <c r="BY92" s="22">
        <f t="shared" si="865"/>
        <v>0.39858342637835859</v>
      </c>
      <c r="BZ92" s="21"/>
      <c r="CA92" s="21"/>
      <c r="CB92" s="63"/>
      <c r="CC92" s="22" t="str">
        <f t="shared" si="1049"/>
        <v xml:space="preserve"> </v>
      </c>
      <c r="CD92" s="22" t="str">
        <f t="shared" si="868"/>
        <v xml:space="preserve"> </v>
      </c>
      <c r="CE92" s="21">
        <f t="shared" ref="CE92:CE95" si="1257">CJ92+CO92</f>
        <v>0</v>
      </c>
      <c r="CF92" s="21">
        <f t="shared" ref="CF92:CF95" si="1258">CK92+CP92</f>
        <v>0</v>
      </c>
      <c r="CG92" s="21">
        <v>0</v>
      </c>
      <c r="CH92" s="28" t="str">
        <f t="shared" si="871"/>
        <v xml:space="preserve"> </v>
      </c>
      <c r="CI92" s="22" t="str">
        <f t="shared" si="1248"/>
        <v xml:space="preserve"> </v>
      </c>
      <c r="CJ92" s="21"/>
      <c r="CK92" s="21"/>
      <c r="CL92" s="63"/>
      <c r="CM92" s="22" t="str">
        <f t="shared" si="874"/>
        <v xml:space="preserve"> </v>
      </c>
      <c r="CN92" s="22" t="str">
        <f t="shared" si="913"/>
        <v xml:space="preserve"> </v>
      </c>
      <c r="CO92" s="21"/>
      <c r="CP92" s="21"/>
      <c r="CQ92" s="63"/>
      <c r="CR92" s="22" t="str">
        <f>IF(CP92&lt;=0," ",IF(CO92&lt;=0," ",IF(CP92/CO92*100&gt;200,"СВ.200",CP92/CO92)))</f>
        <v xml:space="preserve"> </v>
      </c>
      <c r="CS92" s="22" t="str">
        <f>IF(CQ92=0," ",IF(CP92/CQ92*100&gt;200,"св.200",CP92/CQ92))</f>
        <v xml:space="preserve"> </v>
      </c>
      <c r="CT92" s="21"/>
      <c r="CU92" s="21"/>
      <c r="CV92" s="63"/>
      <c r="CW92" s="22" t="str">
        <f t="shared" si="914"/>
        <v xml:space="preserve"> </v>
      </c>
      <c r="CX92" s="22" t="str">
        <f t="shared" si="915"/>
        <v xml:space="preserve"> </v>
      </c>
      <c r="CY92" s="21"/>
      <c r="CZ92" s="21"/>
      <c r="DA92" s="63"/>
      <c r="DB92" s="22" t="str">
        <f t="shared" si="883"/>
        <v xml:space="preserve"> </v>
      </c>
      <c r="DC92" s="22" t="str">
        <f t="shared" si="884"/>
        <v xml:space="preserve"> </v>
      </c>
      <c r="DD92" s="21"/>
      <c r="DE92" s="21"/>
      <c r="DF92" s="63"/>
      <c r="DG92" s="45" t="str">
        <f t="shared" ref="DG92:DG95" si="1259">IF(DE92&lt;=0," ",IF(DD92&lt;=0," ",IF(DE92/DD92*100&gt;200,"СВ.200",DE92/DD92)))</f>
        <v xml:space="preserve"> </v>
      </c>
      <c r="DH92" s="45" t="str">
        <f t="shared" ref="DH92:DH95" si="1260">IF(DF92=0," ",IF(DE92/DF92*100&gt;200,"св.200",DE92/DF92))</f>
        <v xml:space="preserve"> </v>
      </c>
      <c r="DI92" s="21"/>
      <c r="DJ92" s="63"/>
      <c r="DK92" s="22" t="str">
        <f t="shared" si="890"/>
        <v xml:space="preserve"> </v>
      </c>
      <c r="DL92" s="21"/>
      <c r="DM92" s="21">
        <v>3000</v>
      </c>
      <c r="DN92" s="63"/>
      <c r="DO92" s="22" t="str">
        <f t="shared" ref="DO92:DO95" si="1261">IF(DM92&lt;=0," ",IF(DL92&lt;=0," ",IF(DM92/DL92*100&gt;200,"СВ.200",DM92/DL92)))</f>
        <v xml:space="preserve"> </v>
      </c>
      <c r="DP92" s="51" t="str">
        <f t="shared" ref="DP92:DP95" si="1262">IF(DN92=0," ",IF(DM92/DN92*100&gt;200,"св.200",DM92/DN92))</f>
        <v xml:space="preserve"> </v>
      </c>
      <c r="DQ92" s="21">
        <v>33000</v>
      </c>
      <c r="DR92" s="21">
        <v>33000</v>
      </c>
      <c r="DS92" s="63">
        <v>37000</v>
      </c>
      <c r="DT92" s="22">
        <f t="shared" si="1112"/>
        <v>1</v>
      </c>
      <c r="DU92" s="22">
        <f t="shared" si="1191"/>
        <v>0.89189189189189189</v>
      </c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</row>
    <row r="93" spans="1:144" s="14" customFormat="1" ht="16.5" customHeight="1" outlineLevel="1" x14ac:dyDescent="0.25">
      <c r="A93" s="13">
        <f t="shared" ref="A93:A95" si="1263">A92+1</f>
        <v>74</v>
      </c>
      <c r="B93" s="8" t="s">
        <v>106</v>
      </c>
      <c r="C93" s="21">
        <f>H93+AQ93</f>
        <v>1098000</v>
      </c>
      <c r="D93" s="21">
        <f>I93+AR93</f>
        <v>389248.45</v>
      </c>
      <c r="E93" s="21">
        <v>496364.69</v>
      </c>
      <c r="F93" s="22">
        <f>IF(D93&lt;=0," ",IF(D93/C93*100&gt;200,"СВ.200",D93/C93))</f>
        <v>0.35450678506375227</v>
      </c>
      <c r="G93" s="22">
        <f t="shared" si="897"/>
        <v>0.78419850936616786</v>
      </c>
      <c r="H93" s="21">
        <f t="shared" si="1253"/>
        <v>1010000</v>
      </c>
      <c r="I93" s="21">
        <f>N93+S93+X93+AC93+AH93+AM93</f>
        <v>383847.15</v>
      </c>
      <c r="J93" s="19">
        <v>290819.12</v>
      </c>
      <c r="K93" s="22">
        <f>IF(I93&lt;=0," ",IF(I93/H93*100&gt;200,"СВ.200",I93/H93))</f>
        <v>0.38004668316831686</v>
      </c>
      <c r="L93" s="22">
        <f>IF(J93=0," ",IF(I93/J93*100&gt;200,"св.200",I93/J93))</f>
        <v>1.3198827848732917</v>
      </c>
      <c r="M93" s="21">
        <v>250000</v>
      </c>
      <c r="N93" s="21">
        <v>154463.82</v>
      </c>
      <c r="O93" s="63">
        <v>109383.4</v>
      </c>
      <c r="P93" s="22">
        <f t="shared" si="822"/>
        <v>0.61785528000000001</v>
      </c>
      <c r="Q93" s="22">
        <f t="shared" si="823"/>
        <v>1.4121321882479427</v>
      </c>
      <c r="R93" s="21"/>
      <c r="S93" s="21"/>
      <c r="T93" s="63"/>
      <c r="U93" s="22" t="str">
        <f t="shared" si="826"/>
        <v xml:space="preserve"> </v>
      </c>
      <c r="V93" s="22" t="str">
        <f t="shared" si="1254"/>
        <v xml:space="preserve"> </v>
      </c>
      <c r="W93" s="21">
        <v>60000</v>
      </c>
      <c r="X93" s="21">
        <v>44605.8</v>
      </c>
      <c r="Y93" s="63">
        <v>51987.6</v>
      </c>
      <c r="Z93" s="22">
        <f>IF(X93&lt;=0," ",IF(W93&lt;=0," ",IF(X93/W93*100&gt;200,"СВ.200",X93/W93)))</f>
        <v>0.74343000000000004</v>
      </c>
      <c r="AA93" s="22">
        <f t="shared" si="831"/>
        <v>0.85800844816840949</v>
      </c>
      <c r="AB93" s="21">
        <v>200000</v>
      </c>
      <c r="AC93" s="21">
        <v>8781.94</v>
      </c>
      <c r="AD93" s="63">
        <v>38232.32</v>
      </c>
      <c r="AE93" s="22">
        <f t="shared" si="834"/>
        <v>4.3909700000000003E-2</v>
      </c>
      <c r="AF93" s="22">
        <f t="shared" si="835"/>
        <v>0.22969937476982827</v>
      </c>
      <c r="AG93" s="21">
        <v>500000</v>
      </c>
      <c r="AH93" s="21">
        <v>175995.59</v>
      </c>
      <c r="AI93" s="63">
        <v>91215.8</v>
      </c>
      <c r="AJ93" s="22">
        <f t="shared" si="838"/>
        <v>0.35199118000000001</v>
      </c>
      <c r="AK93" s="22">
        <f t="shared" si="839"/>
        <v>1.9294419387869206</v>
      </c>
      <c r="AL93" s="21"/>
      <c r="AM93" s="21"/>
      <c r="AN93" s="63"/>
      <c r="AO93" s="22" t="str">
        <f t="shared" si="1164"/>
        <v xml:space="preserve"> </v>
      </c>
      <c r="AP93" s="22" t="str">
        <f t="shared" si="842"/>
        <v xml:space="preserve"> </v>
      </c>
      <c r="AQ93" s="21">
        <f t="shared" si="1256"/>
        <v>88000</v>
      </c>
      <c r="AR93" s="21">
        <f>AW93+BB93+BG93+BL93+BQ93+BV93+CA93+CF93+++++CU93+CZ93+DE93+DI93+DM93+DR93</f>
        <v>5401.3</v>
      </c>
      <c r="AS93" s="36">
        <v>205545.57</v>
      </c>
      <c r="AT93" s="22">
        <f>IF(AR93&lt;=0," ",IF(AQ93&lt;=0," ",IF(AR93/AQ93*100&gt;200,"СВ.200",AR93/AQ93)))</f>
        <v>6.1378409090909095E-2</v>
      </c>
      <c r="AU93" s="22">
        <f>IF(AS93=0," ",IF(AR93/AS93*100&gt;200,"св.200",AR93/AS93))</f>
        <v>2.6277871130961371E-2</v>
      </c>
      <c r="AV93" s="21"/>
      <c r="AW93" s="21"/>
      <c r="AX93" s="63"/>
      <c r="AY93" s="22" t="str">
        <f t="shared" si="847"/>
        <v xml:space="preserve"> </v>
      </c>
      <c r="AZ93" s="22" t="str">
        <f t="shared" si="848"/>
        <v xml:space="preserve"> </v>
      </c>
      <c r="BA93" s="21">
        <v>75000</v>
      </c>
      <c r="BB93" s="21"/>
      <c r="BC93" s="63"/>
      <c r="BD93" s="22" t="str">
        <f t="shared" si="1244"/>
        <v xml:space="preserve"> </v>
      </c>
      <c r="BE93" s="22" t="str">
        <f t="shared" si="1245"/>
        <v xml:space="preserve"> </v>
      </c>
      <c r="BF93" s="21"/>
      <c r="BG93" s="21"/>
      <c r="BH93" s="63"/>
      <c r="BI93" s="22" t="str">
        <f t="shared" si="855"/>
        <v xml:space="preserve"> </v>
      </c>
      <c r="BJ93" s="22" t="str">
        <f>IF(BG93=0," ",IF(BG93/BH93*100&gt;200,"св.200",BG93/BH93))</f>
        <v xml:space="preserve"> </v>
      </c>
      <c r="BK93" s="21"/>
      <c r="BL93" s="21"/>
      <c r="BM93" s="63"/>
      <c r="BN93" s="22" t="str">
        <f t="shared" si="1139"/>
        <v xml:space="preserve"> </v>
      </c>
      <c r="BO93" s="22" t="str">
        <f t="shared" si="860"/>
        <v xml:space="preserve"> </v>
      </c>
      <c r="BP93" s="21"/>
      <c r="BQ93" s="21"/>
      <c r="BR93" s="63"/>
      <c r="BS93" s="22" t="str">
        <f t="shared" si="899"/>
        <v xml:space="preserve"> </v>
      </c>
      <c r="BT93" s="22" t="str">
        <f t="shared" si="863"/>
        <v xml:space="preserve"> </v>
      </c>
      <c r="BU93" s="21">
        <v>13000</v>
      </c>
      <c r="BV93" s="21">
        <v>5401.3</v>
      </c>
      <c r="BW93" s="63">
        <v>3025.57</v>
      </c>
      <c r="BX93" s="22">
        <f t="shared" si="1221"/>
        <v>0.4154846153846154</v>
      </c>
      <c r="BY93" s="22">
        <f t="shared" si="865"/>
        <v>1.7852173309492094</v>
      </c>
      <c r="BZ93" s="21"/>
      <c r="CA93" s="21"/>
      <c r="CB93" s="63"/>
      <c r="CC93" s="22" t="str">
        <f t="shared" si="1049"/>
        <v xml:space="preserve"> </v>
      </c>
      <c r="CD93" s="22" t="str">
        <f t="shared" si="868"/>
        <v xml:space="preserve"> </v>
      </c>
      <c r="CE93" s="21">
        <f t="shared" si="1257"/>
        <v>0</v>
      </c>
      <c r="CF93" s="21">
        <f t="shared" si="1258"/>
        <v>0</v>
      </c>
      <c r="CG93" s="21">
        <v>185520</v>
      </c>
      <c r="CH93" s="22" t="str">
        <f>IF(CF93&lt;=0," ",IF(CE93&lt;=0," ",IF(CF93/CE93*100&gt;200,"СВ.200",CF93/CE93)))</f>
        <v xml:space="preserve"> </v>
      </c>
      <c r="CI93" s="22"/>
      <c r="CJ93" s="21"/>
      <c r="CK93" s="21"/>
      <c r="CL93" s="63"/>
      <c r="CM93" s="22" t="str">
        <f t="shared" si="874"/>
        <v xml:space="preserve"> </v>
      </c>
      <c r="CN93" s="22" t="str">
        <f t="shared" si="913"/>
        <v xml:space="preserve"> </v>
      </c>
      <c r="CO93" s="21"/>
      <c r="CP93" s="21"/>
      <c r="CQ93" s="63">
        <v>185520</v>
      </c>
      <c r="CR93" s="22" t="str">
        <f>IF(CP93&lt;=0," ",IF(CO93&lt;=0," ",IF(CP93/CO93*100&gt;200,"СВ.200",CP93/CO93)))</f>
        <v xml:space="preserve"> </v>
      </c>
      <c r="CS93" s="22">
        <f>IF(CQ93=0," ",IF(CP93/CQ93*100&gt;200,"св.200",CP93/CQ93))</f>
        <v>0</v>
      </c>
      <c r="CT93" s="21"/>
      <c r="CU93" s="21"/>
      <c r="CV93" s="63"/>
      <c r="CW93" s="22" t="str">
        <f t="shared" si="914"/>
        <v xml:space="preserve"> </v>
      </c>
      <c r="CX93" s="22" t="str">
        <f t="shared" si="915"/>
        <v xml:space="preserve"> </v>
      </c>
      <c r="CY93" s="21"/>
      <c r="CZ93" s="21"/>
      <c r="DA93" s="63"/>
      <c r="DB93" s="22" t="str">
        <f t="shared" si="883"/>
        <v xml:space="preserve"> </v>
      </c>
      <c r="DC93" s="22" t="str">
        <f t="shared" si="884"/>
        <v xml:space="preserve"> </v>
      </c>
      <c r="DD93" s="21"/>
      <c r="DE93" s="21"/>
      <c r="DF93" s="63"/>
      <c r="DG93" s="45" t="str">
        <f t="shared" si="1259"/>
        <v xml:space="preserve"> </v>
      </c>
      <c r="DH93" s="45" t="str">
        <f t="shared" si="1260"/>
        <v xml:space="preserve"> </v>
      </c>
      <c r="DI93" s="21"/>
      <c r="DJ93" s="63"/>
      <c r="DK93" s="22" t="str">
        <f>IF(DI93=0," ",IF(DI93/DJ93*100&gt;200,"св.200",DI93/DJ93))</f>
        <v xml:space="preserve"> </v>
      </c>
      <c r="DL93" s="21"/>
      <c r="DM93" s="21"/>
      <c r="DN93" s="63">
        <v>17000</v>
      </c>
      <c r="DO93" s="22" t="str">
        <f t="shared" si="1261"/>
        <v xml:space="preserve"> </v>
      </c>
      <c r="DP93" s="51">
        <f t="shared" si="1262"/>
        <v>0</v>
      </c>
      <c r="DQ93" s="21"/>
      <c r="DR93" s="21"/>
      <c r="DS93" s="63"/>
      <c r="DT93" s="22" t="str">
        <f t="shared" ref="DT93:DT95" si="1264">IF(DR93&lt;=0," ",IF(DQ93&lt;=0," ",IF(DR93/DQ93*100&gt;200,"СВ.200",DR93/DQ93)))</f>
        <v xml:space="preserve"> </v>
      </c>
      <c r="DU93" s="22" t="str">
        <f t="shared" ref="DU93:DU95" si="1265">IF(DS93=0," ",IF(DR93/DS93*100&gt;200,"св.200",DR93/DS93))</f>
        <v xml:space="preserve"> </v>
      </c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</row>
    <row r="94" spans="1:144" s="14" customFormat="1" ht="15.75" customHeight="1" outlineLevel="1" x14ac:dyDescent="0.25">
      <c r="A94" s="13">
        <f t="shared" si="1263"/>
        <v>75</v>
      </c>
      <c r="B94" s="8" t="s">
        <v>32</v>
      </c>
      <c r="C94" s="21">
        <f>H94+AQ94</f>
        <v>640500</v>
      </c>
      <c r="D94" s="21">
        <f>I94+AR94</f>
        <v>192720.52</v>
      </c>
      <c r="E94" s="21">
        <v>112684.48</v>
      </c>
      <c r="F94" s="22">
        <f>IF(D94&lt;=0," ",IF(D94/C94*100&gt;200,"СВ.200",D94/C94))</f>
        <v>0.30089074160811863</v>
      </c>
      <c r="G94" s="22">
        <f t="shared" si="897"/>
        <v>1.7102667554573621</v>
      </c>
      <c r="H94" s="21">
        <f t="shared" si="1253"/>
        <v>450500</v>
      </c>
      <c r="I94" s="21">
        <f>N94+S94+X94+AC94+AH94+AM94</f>
        <v>105557.26999999999</v>
      </c>
      <c r="J94" s="19">
        <v>75272.459999999992</v>
      </c>
      <c r="K94" s="22">
        <f>IF(I94&lt;=0," ",IF(I94/H94*100&gt;200,"СВ.200",I94/H94))</f>
        <v>0.2343113651498335</v>
      </c>
      <c r="L94" s="22">
        <f>IF(J94=0," ",IF(I94/J94*100&gt;200,"св.200",I94/J94))</f>
        <v>1.4023358609510039</v>
      </c>
      <c r="M94" s="21">
        <v>90000</v>
      </c>
      <c r="N94" s="21">
        <v>18417.03</v>
      </c>
      <c r="O94" s="63">
        <v>40466.089999999997</v>
      </c>
      <c r="P94" s="22">
        <f t="shared" si="822"/>
        <v>0.20463366666666666</v>
      </c>
      <c r="Q94" s="22">
        <f t="shared" si="823"/>
        <v>0.45512254828672599</v>
      </c>
      <c r="R94" s="21"/>
      <c r="S94" s="21"/>
      <c r="T94" s="63"/>
      <c r="U94" s="22" t="str">
        <f t="shared" si="826"/>
        <v xml:space="preserve"> </v>
      </c>
      <c r="V94" s="22" t="str">
        <f t="shared" si="1254"/>
        <v xml:space="preserve"> </v>
      </c>
      <c r="W94" s="21">
        <v>500</v>
      </c>
      <c r="X94" s="21">
        <v>4252.8</v>
      </c>
      <c r="Y94" s="63">
        <v>306.33</v>
      </c>
      <c r="Z94" s="22" t="str">
        <f t="shared" ref="Z94:Z95" si="1266">IF(X94&lt;=0," ",IF(W94&lt;=0," ",IF(X94/W94*100&gt;200,"СВ.200",X94/W94)))</f>
        <v>СВ.200</v>
      </c>
      <c r="AA94" s="22" t="str">
        <f t="shared" ref="AA94:AA95" si="1267">IF(Y94=0," ",IF(X94/Y94*100&gt;200,"св.200",X94/Y94))</f>
        <v>св.200</v>
      </c>
      <c r="AB94" s="21">
        <v>60000</v>
      </c>
      <c r="AC94" s="21">
        <v>2510.2600000000002</v>
      </c>
      <c r="AD94" s="63">
        <v>1099.3800000000001</v>
      </c>
      <c r="AE94" s="22">
        <f t="shared" si="834"/>
        <v>4.1837666666666669E-2</v>
      </c>
      <c r="AF94" s="22" t="str">
        <f t="shared" si="835"/>
        <v>св.200</v>
      </c>
      <c r="AG94" s="21">
        <v>300000</v>
      </c>
      <c r="AH94" s="21">
        <v>80377.179999999993</v>
      </c>
      <c r="AI94" s="63">
        <v>33400.660000000003</v>
      </c>
      <c r="AJ94" s="22">
        <f t="shared" si="838"/>
        <v>0.26792393333333331</v>
      </c>
      <c r="AK94" s="22" t="str">
        <f t="shared" si="839"/>
        <v>св.200</v>
      </c>
      <c r="AL94" s="21"/>
      <c r="AM94" s="21"/>
      <c r="AN94" s="63"/>
      <c r="AO94" s="22" t="str">
        <f t="shared" si="1164"/>
        <v xml:space="preserve"> </v>
      </c>
      <c r="AP94" s="22" t="str">
        <f t="shared" si="842"/>
        <v xml:space="preserve"> </v>
      </c>
      <c r="AQ94" s="21">
        <f t="shared" si="1256"/>
        <v>190000</v>
      </c>
      <c r="AR94" s="21">
        <f>AW94+BB94+BG94+BL94+BQ94+BV94+CA94+CF94+++++CU94+CZ94+DE94+DI94+DM94+DR94</f>
        <v>87163.25</v>
      </c>
      <c r="AS94" s="36">
        <v>37412.020000000004</v>
      </c>
      <c r="AT94" s="22">
        <f>IF(AR94&lt;=0," ",IF(AQ94&lt;=0," ",IF(AR94/AQ94*100&gt;200,"СВ.200",AR94/AQ94)))</f>
        <v>0.45875394736842107</v>
      </c>
      <c r="AU94" s="22" t="str">
        <f>IF(AS94=0," ",IF(AR94/AS94*100&gt;200,"св.200",AR94/AS94))</f>
        <v>св.200</v>
      </c>
      <c r="AV94" s="21"/>
      <c r="AW94" s="21"/>
      <c r="AX94" s="63"/>
      <c r="AY94" s="22" t="str">
        <f t="shared" si="847"/>
        <v xml:space="preserve"> </v>
      </c>
      <c r="AZ94" s="22" t="str">
        <f t="shared" si="848"/>
        <v xml:space="preserve"> </v>
      </c>
      <c r="BA94" s="21">
        <v>65000</v>
      </c>
      <c r="BB94" s="21">
        <v>47082.17</v>
      </c>
      <c r="BC94" s="63">
        <v>7102.37</v>
      </c>
      <c r="BD94" s="22">
        <f t="shared" si="851"/>
        <v>0.72434107692307692</v>
      </c>
      <c r="BE94" s="22" t="str">
        <f t="shared" si="852"/>
        <v>св.200</v>
      </c>
      <c r="BF94" s="21">
        <v>50000</v>
      </c>
      <c r="BG94" s="21">
        <v>26670</v>
      </c>
      <c r="BH94" s="63">
        <v>26670</v>
      </c>
      <c r="BI94" s="22">
        <f t="shared" si="855"/>
        <v>0.53339999999999999</v>
      </c>
      <c r="BJ94" s="22">
        <f t="shared" si="856"/>
        <v>1</v>
      </c>
      <c r="BK94" s="21"/>
      <c r="BL94" s="21"/>
      <c r="BM94" s="63"/>
      <c r="BN94" s="22" t="str">
        <f t="shared" si="1139"/>
        <v xml:space="preserve"> </v>
      </c>
      <c r="BO94" s="22" t="str">
        <f t="shared" si="860"/>
        <v xml:space="preserve"> </v>
      </c>
      <c r="BP94" s="21"/>
      <c r="BQ94" s="21"/>
      <c r="BR94" s="63"/>
      <c r="BS94" s="22" t="str">
        <f t="shared" si="899"/>
        <v xml:space="preserve"> </v>
      </c>
      <c r="BT94" s="22" t="str">
        <f t="shared" si="863"/>
        <v xml:space="preserve"> </v>
      </c>
      <c r="BU94" s="21">
        <v>75000</v>
      </c>
      <c r="BV94" s="21">
        <v>13411.08</v>
      </c>
      <c r="BW94" s="63">
        <v>3639.65</v>
      </c>
      <c r="BX94" s="22">
        <f t="shared" si="1221"/>
        <v>0.17881440000000001</v>
      </c>
      <c r="BY94" s="22" t="str">
        <f t="shared" si="865"/>
        <v>св.200</v>
      </c>
      <c r="BZ94" s="21"/>
      <c r="CA94" s="21"/>
      <c r="CB94" s="63"/>
      <c r="CC94" s="22" t="str">
        <f t="shared" si="1049"/>
        <v xml:space="preserve"> </v>
      </c>
      <c r="CD94" s="22" t="str">
        <f t="shared" si="868"/>
        <v xml:space="preserve"> </v>
      </c>
      <c r="CE94" s="21">
        <f t="shared" si="1257"/>
        <v>0</v>
      </c>
      <c r="CF94" s="21">
        <f t="shared" si="1258"/>
        <v>0</v>
      </c>
      <c r="CG94" s="21">
        <v>0</v>
      </c>
      <c r="CH94" s="28" t="str">
        <f>IF(CF94&lt;=0," ",IF(CE94&lt;=0," ",IF(CF94/CE94*100&gt;200,"СВ.200",CF94/CE94)))</f>
        <v xml:space="preserve"> </v>
      </c>
      <c r="CI94" s="22" t="str">
        <f t="shared" si="1248"/>
        <v xml:space="preserve"> </v>
      </c>
      <c r="CJ94" s="21"/>
      <c r="CK94" s="21"/>
      <c r="CL94" s="63"/>
      <c r="CM94" s="22" t="str">
        <f t="shared" si="874"/>
        <v xml:space="preserve"> </v>
      </c>
      <c r="CN94" s="22" t="str">
        <f t="shared" si="913"/>
        <v xml:space="preserve"> </v>
      </c>
      <c r="CO94" s="21"/>
      <c r="CP94" s="21"/>
      <c r="CQ94" s="63"/>
      <c r="CR94" s="22" t="str">
        <f t="shared" si="877"/>
        <v xml:space="preserve"> </v>
      </c>
      <c r="CS94" s="22" t="str">
        <f>IF(CP94=0," ",IF(CP94/CQ94*100&gt;200,"св.200",CP94/CQ94))</f>
        <v xml:space="preserve"> </v>
      </c>
      <c r="CT94" s="21"/>
      <c r="CU94" s="21"/>
      <c r="CV94" s="63"/>
      <c r="CW94" s="22" t="str">
        <f t="shared" si="914"/>
        <v xml:space="preserve"> </v>
      </c>
      <c r="CX94" s="22" t="str">
        <f t="shared" si="915"/>
        <v xml:space="preserve"> </v>
      </c>
      <c r="CY94" s="21"/>
      <c r="CZ94" s="21"/>
      <c r="DA94" s="63"/>
      <c r="DB94" s="22" t="str">
        <f t="shared" si="883"/>
        <v xml:space="preserve"> </v>
      </c>
      <c r="DC94" s="22" t="str">
        <f t="shared" si="884"/>
        <v xml:space="preserve"> </v>
      </c>
      <c r="DD94" s="21"/>
      <c r="DE94" s="21"/>
      <c r="DF94" s="63"/>
      <c r="DG94" s="45" t="str">
        <f t="shared" si="1259"/>
        <v xml:space="preserve"> </v>
      </c>
      <c r="DH94" s="45" t="str">
        <f t="shared" si="1260"/>
        <v xml:space="preserve"> </v>
      </c>
      <c r="DI94" s="21"/>
      <c r="DJ94" s="63"/>
      <c r="DK94" s="22" t="str">
        <f t="shared" si="890"/>
        <v xml:space="preserve"> </v>
      </c>
      <c r="DL94" s="21"/>
      <c r="DM94" s="21"/>
      <c r="DN94" s="63"/>
      <c r="DO94" s="22" t="str">
        <f t="shared" si="1261"/>
        <v xml:space="preserve"> </v>
      </c>
      <c r="DP94" s="51" t="str">
        <f t="shared" si="1262"/>
        <v xml:space="preserve"> </v>
      </c>
      <c r="DQ94" s="21"/>
      <c r="DR94" s="21"/>
      <c r="DS94" s="63"/>
      <c r="DT94" s="22" t="str">
        <f t="shared" si="1264"/>
        <v xml:space="preserve"> </v>
      </c>
      <c r="DU94" s="22" t="str">
        <f t="shared" si="1265"/>
        <v xml:space="preserve"> </v>
      </c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</row>
    <row r="95" spans="1:144" s="14" customFormat="1" ht="15.75" customHeight="1" outlineLevel="1" x14ac:dyDescent="0.25">
      <c r="A95" s="13">
        <f t="shared" si="1263"/>
        <v>76</v>
      </c>
      <c r="B95" s="8" t="s">
        <v>16</v>
      </c>
      <c r="C95" s="21">
        <f>H95+AQ95</f>
        <v>1219281</v>
      </c>
      <c r="D95" s="21">
        <f>I95+AR95</f>
        <v>228128.31000000003</v>
      </c>
      <c r="E95" s="21">
        <v>746356.31</v>
      </c>
      <c r="F95" s="22">
        <f>IF(D95&lt;=0," ",IF(D95/C95*100&gt;200,"СВ.200",D95/C95))</f>
        <v>0.18710068474781452</v>
      </c>
      <c r="G95" s="22">
        <f t="shared" si="897"/>
        <v>0.30565603444821149</v>
      </c>
      <c r="H95" s="21">
        <f t="shared" si="1253"/>
        <v>1188000</v>
      </c>
      <c r="I95" s="21">
        <f>N95+S95+X95+AC95+AH95+AM95</f>
        <v>207088.43000000002</v>
      </c>
      <c r="J95" s="19">
        <v>446369.03</v>
      </c>
      <c r="K95" s="22">
        <f>IF(I95&lt;=0," ",IF(I95/H95*100&gt;200,"СВ.200",I95/H95))</f>
        <v>0.17431686026936027</v>
      </c>
      <c r="L95" s="22">
        <f>IF(J95=0," ",IF(I95/J95*100&gt;200,"св.200",I95/J95))</f>
        <v>0.46393996017152</v>
      </c>
      <c r="M95" s="21">
        <v>570000</v>
      </c>
      <c r="N95" s="21">
        <v>199377.89</v>
      </c>
      <c r="O95" s="63">
        <v>175759.81</v>
      </c>
      <c r="P95" s="22">
        <f t="shared" ref="P95:P126" si="1268">IF(N95&lt;=0," ",IF(M95&lt;=0," ",IF(N95/M95*100&gt;200,"СВ.200",N95/M95)))</f>
        <v>0.34978577192982457</v>
      </c>
      <c r="Q95" s="22">
        <f t="shared" si="823"/>
        <v>1.1343770228245014</v>
      </c>
      <c r="R95" s="21"/>
      <c r="S95" s="21"/>
      <c r="T95" s="63"/>
      <c r="U95" s="22" t="str">
        <f t="shared" ref="U95:U126" si="1269">IF(S95&lt;=0," ",IF(R95&lt;=0," ",IF(S95/R95*100&gt;200,"СВ.200",S95/R95)))</f>
        <v xml:space="preserve"> </v>
      </c>
      <c r="V95" s="22" t="str">
        <f t="shared" si="1254"/>
        <v xml:space="preserve"> </v>
      </c>
      <c r="W95" s="21">
        <v>20000</v>
      </c>
      <c r="X95" s="21"/>
      <c r="Y95" s="63">
        <v>38024.699999999997</v>
      </c>
      <c r="Z95" s="22" t="str">
        <f t="shared" si="1266"/>
        <v xml:space="preserve"> </v>
      </c>
      <c r="AA95" s="22">
        <f t="shared" si="1267"/>
        <v>0</v>
      </c>
      <c r="AB95" s="21">
        <v>50000</v>
      </c>
      <c r="AC95" s="21">
        <v>2091.5700000000002</v>
      </c>
      <c r="AD95" s="63">
        <v>7141.35</v>
      </c>
      <c r="AE95" s="22">
        <f t="shared" ref="AE95:AE126" si="1270">IF(AC95&lt;=0," ",IF(AB95&lt;=0," ",IF(AC95/AB95*100&gt;200,"СВ.200",AC95/AB95)))</f>
        <v>4.1831400000000005E-2</v>
      </c>
      <c r="AF95" s="22">
        <f t="shared" si="835"/>
        <v>0.29288159801718161</v>
      </c>
      <c r="AG95" s="21">
        <v>548000</v>
      </c>
      <c r="AH95" s="21">
        <v>5618.97</v>
      </c>
      <c r="AI95" s="63">
        <v>225443.17</v>
      </c>
      <c r="AJ95" s="22">
        <f t="shared" ref="AJ95:AJ126" si="1271">IF(AH95&lt;=0," ",IF(AG95&lt;=0," ",IF(AH95/AG95*100&gt;200,"СВ.200",AH95/AG95)))</f>
        <v>1.0253594890510949E-2</v>
      </c>
      <c r="AK95" s="22">
        <f t="shared" si="839"/>
        <v>2.492410836841941E-2</v>
      </c>
      <c r="AL95" s="21"/>
      <c r="AM95" s="21"/>
      <c r="AN95" s="63"/>
      <c r="AO95" s="22" t="str">
        <f t="shared" si="1164"/>
        <v xml:space="preserve"> </v>
      </c>
      <c r="AP95" s="22" t="str">
        <f t="shared" si="842"/>
        <v xml:space="preserve"> </v>
      </c>
      <c r="AQ95" s="21">
        <f t="shared" si="1256"/>
        <v>31281</v>
      </c>
      <c r="AR95" s="21">
        <f>AW95+BB95+BG95+BL95+BQ95+BV95+CA95+CF95+++++CU95+CZ95+DE95+DI95+DM95+DR95</f>
        <v>21039.88</v>
      </c>
      <c r="AS95" s="36">
        <v>299987.27999999997</v>
      </c>
      <c r="AT95" s="22">
        <f>IF(AR95&lt;=0," ",IF(AQ95&lt;=0," ",IF(AR95/AQ95*100&gt;200,"СВ.200",AR95/AQ95)))</f>
        <v>0.67260893193951599</v>
      </c>
      <c r="AU95" s="22">
        <f>IF(AS95=0," ",IF(AR95/AS95*100&gt;200,"св.200",AR95/AS95))</f>
        <v>7.0135907095794203E-2</v>
      </c>
      <c r="AV95" s="21"/>
      <c r="AW95" s="21"/>
      <c r="AX95" s="63"/>
      <c r="AY95" s="22" t="str">
        <f t="shared" ref="AY95:AY126" si="1272">IF(AW95&lt;=0," ",IF(AV95&lt;=0," ",IF(AW95/AV95*100&gt;200,"СВ.200",AW95/AV95)))</f>
        <v xml:space="preserve"> </v>
      </c>
      <c r="AZ95" s="22" t="str">
        <f t="shared" si="848"/>
        <v xml:space="preserve"> </v>
      </c>
      <c r="BA95" s="21">
        <v>22565</v>
      </c>
      <c r="BB95" s="21">
        <v>15003.01</v>
      </c>
      <c r="BC95" s="63">
        <v>56751.56</v>
      </c>
      <c r="BD95" s="22">
        <f t="shared" si="851"/>
        <v>0.66487968092178151</v>
      </c>
      <c r="BE95" s="22">
        <f t="shared" si="852"/>
        <v>0.26436295319459063</v>
      </c>
      <c r="BF95" s="21"/>
      <c r="BG95" s="21"/>
      <c r="BH95" s="63"/>
      <c r="BI95" s="22" t="str">
        <f t="shared" ref="BI95:BI123" si="1273">IF(BG95&lt;=0," ",IF(BF95&lt;=0," ",IF(BG95/BF95*100&gt;200,"СВ.200",BG95/BF95)))</f>
        <v xml:space="preserve"> </v>
      </c>
      <c r="BJ95" s="22" t="str">
        <f t="shared" si="856"/>
        <v xml:space="preserve"> </v>
      </c>
      <c r="BK95" s="21"/>
      <c r="BL95" s="21"/>
      <c r="BM95" s="63"/>
      <c r="BN95" s="22" t="str">
        <f t="shared" si="1139"/>
        <v xml:space="preserve"> </v>
      </c>
      <c r="BO95" s="22" t="str">
        <f t="shared" si="860"/>
        <v xml:space="preserve"> </v>
      </c>
      <c r="BP95" s="21"/>
      <c r="BQ95" s="21"/>
      <c r="BR95" s="63"/>
      <c r="BS95" s="22" t="str">
        <f t="shared" si="899"/>
        <v xml:space="preserve"> </v>
      </c>
      <c r="BT95" s="22" t="str">
        <f t="shared" si="863"/>
        <v xml:space="preserve"> </v>
      </c>
      <c r="BU95" s="21">
        <v>8716</v>
      </c>
      <c r="BV95" s="21">
        <v>6036.87</v>
      </c>
      <c r="BW95" s="63">
        <v>4355.38</v>
      </c>
      <c r="BX95" s="22">
        <f t="shared" si="1221"/>
        <v>0.69261932078935295</v>
      </c>
      <c r="BY95" s="22">
        <f t="shared" si="865"/>
        <v>1.3860719386138523</v>
      </c>
      <c r="BZ95" s="21"/>
      <c r="CA95" s="21"/>
      <c r="CB95" s="63"/>
      <c r="CC95" s="22" t="str">
        <f t="shared" si="1049"/>
        <v xml:space="preserve"> </v>
      </c>
      <c r="CD95" s="22" t="str">
        <f t="shared" si="868"/>
        <v xml:space="preserve"> </v>
      </c>
      <c r="CE95" s="21">
        <f t="shared" si="1257"/>
        <v>0</v>
      </c>
      <c r="CF95" s="21">
        <f t="shared" si="1258"/>
        <v>0</v>
      </c>
      <c r="CG95" s="21">
        <v>0</v>
      </c>
      <c r="CH95" s="28" t="str">
        <f>IF(CF95&lt;=0," ",IF(CE95&lt;=0," ",IF(CF95/CE95*100&gt;200,"СВ.200",CF95/CE95)))</f>
        <v xml:space="preserve"> </v>
      </c>
      <c r="CI95" s="22" t="str">
        <f t="shared" si="912"/>
        <v xml:space="preserve"> </v>
      </c>
      <c r="CJ95" s="21"/>
      <c r="CK95" s="21"/>
      <c r="CL95" s="63"/>
      <c r="CM95" s="22" t="str">
        <f t="shared" si="874"/>
        <v xml:space="preserve"> </v>
      </c>
      <c r="CN95" s="22" t="str">
        <f t="shared" si="913"/>
        <v xml:space="preserve"> </v>
      </c>
      <c r="CO95" s="21"/>
      <c r="CP95" s="21"/>
      <c r="CQ95" s="63"/>
      <c r="CR95" s="22" t="str">
        <f t="shared" si="877"/>
        <v xml:space="preserve"> </v>
      </c>
      <c r="CS95" s="22" t="str">
        <f t="shared" si="878"/>
        <v xml:space="preserve"> </v>
      </c>
      <c r="CT95" s="21"/>
      <c r="CU95" s="21"/>
      <c r="CV95" s="63"/>
      <c r="CW95" s="22" t="str">
        <f t="shared" si="914"/>
        <v xml:space="preserve"> </v>
      </c>
      <c r="CX95" s="22" t="str">
        <f t="shared" si="915"/>
        <v xml:space="preserve"> </v>
      </c>
      <c r="CY95" s="21"/>
      <c r="CZ95" s="21"/>
      <c r="DA95" s="63"/>
      <c r="DB95" s="22" t="str">
        <f t="shared" ref="DB95:DB126" si="1274">IF(CZ95&lt;=0," ",IF(CY95&lt;=0," ",IF(CZ95/CY95*100&gt;200,"СВ.200",CZ95/CY95)))</f>
        <v xml:space="preserve"> </v>
      </c>
      <c r="DC95" s="22" t="str">
        <f t="shared" si="884"/>
        <v xml:space="preserve"> </v>
      </c>
      <c r="DD95" s="21"/>
      <c r="DE95" s="21"/>
      <c r="DF95" s="63"/>
      <c r="DG95" s="45" t="str">
        <f t="shared" si="1259"/>
        <v xml:space="preserve"> </v>
      </c>
      <c r="DH95" s="45" t="str">
        <f t="shared" si="1260"/>
        <v xml:space="preserve"> </v>
      </c>
      <c r="DI95" s="21"/>
      <c r="DJ95" s="63"/>
      <c r="DK95" s="22" t="str">
        <f t="shared" si="890"/>
        <v xml:space="preserve"> </v>
      </c>
      <c r="DL95" s="21"/>
      <c r="DM95" s="21"/>
      <c r="DN95" s="63"/>
      <c r="DO95" s="22" t="str">
        <f t="shared" si="1261"/>
        <v xml:space="preserve"> </v>
      </c>
      <c r="DP95" s="51" t="str">
        <f t="shared" si="1262"/>
        <v xml:space="preserve"> </v>
      </c>
      <c r="DQ95" s="21"/>
      <c r="DR95" s="21"/>
      <c r="DS95" s="63">
        <v>238880.34</v>
      </c>
      <c r="DT95" s="22" t="str">
        <f t="shared" si="1264"/>
        <v xml:space="preserve"> </v>
      </c>
      <c r="DU95" s="22">
        <f t="shared" si="1265"/>
        <v>0</v>
      </c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</row>
    <row r="96" spans="1:144" s="16" customFormat="1" ht="15.75" x14ac:dyDescent="0.25">
      <c r="A96" s="15"/>
      <c r="B96" s="7" t="s">
        <v>136</v>
      </c>
      <c r="C96" s="24">
        <f>SUM(C97:C100)</f>
        <v>196195333.03</v>
      </c>
      <c r="D96" s="24">
        <f t="shared" ref="D96" si="1275">SUM(D97:D100)</f>
        <v>102738839.25</v>
      </c>
      <c r="E96" s="24">
        <v>74762393.479999989</v>
      </c>
      <c r="F96" s="20">
        <f>IF(D96&lt;=0," ",IF(D96/C96*100&gt;200,"СВ.200",D96/C96))</f>
        <v>0.52365587735101893</v>
      </c>
      <c r="G96" s="20">
        <f t="shared" si="897"/>
        <v>1.3742047902396826</v>
      </c>
      <c r="H96" s="24">
        <f t="shared" ref="H96" si="1276">SUM(H97:H100)</f>
        <v>188684913.52000001</v>
      </c>
      <c r="I96" s="24">
        <f t="shared" ref="I96" si="1277">SUM(I97:I100)</f>
        <v>98713358.919999987</v>
      </c>
      <c r="J96" s="39">
        <v>69194481.010000005</v>
      </c>
      <c r="K96" s="20">
        <f>IF(I96&lt;=0," ",IF(I96/H96*100&gt;200,"СВ.200",I96/H96))</f>
        <v>0.52316508553046914</v>
      </c>
      <c r="L96" s="20">
        <f>IF(J96=0," ",IF(I96/J96*100&gt;200,"св.200",I96/J96))</f>
        <v>1.4266074039305809</v>
      </c>
      <c r="M96" s="24">
        <f t="shared" ref="M96" si="1278">SUM(M97:M100)</f>
        <v>168636690</v>
      </c>
      <c r="N96" s="24">
        <f t="shared" ref="N96" si="1279">SUM(N97:N100)</f>
        <v>93020015.309999987</v>
      </c>
      <c r="O96" s="39">
        <v>62890527.010000005</v>
      </c>
      <c r="P96" s="20">
        <f t="shared" si="1268"/>
        <v>0.55160010143700033</v>
      </c>
      <c r="Q96" s="20">
        <f t="shared" si="823"/>
        <v>1.4790783243907177</v>
      </c>
      <c r="R96" s="24">
        <f t="shared" ref="R96" si="1280">SUM(R97:R100)</f>
        <v>4982423.5199999996</v>
      </c>
      <c r="S96" s="24">
        <f t="shared" ref="S96" si="1281">SUM(S97:S100)</f>
        <v>2397197.1</v>
      </c>
      <c r="T96" s="39">
        <v>2330919.31</v>
      </c>
      <c r="U96" s="20">
        <f t="shared" si="1269"/>
        <v>0.48113073695509534</v>
      </c>
      <c r="V96" s="20">
        <f t="shared" si="827"/>
        <v>1.0284341846222038</v>
      </c>
      <c r="W96" s="24">
        <f t="shared" ref="W96" si="1282">SUM(W97:W100)</f>
        <v>354000</v>
      </c>
      <c r="X96" s="24">
        <f t="shared" ref="X96" si="1283">SUM(X97:X100)</f>
        <v>51077.89</v>
      </c>
      <c r="Y96" s="39">
        <v>285392.24000000005</v>
      </c>
      <c r="Z96" s="20">
        <f t="shared" ref="Z96:Z122" si="1284">IF(X96&lt;=0," ",IF(W96&lt;=0," ",IF(X96/W96*100&gt;200,"СВ.200",X96/W96)))</f>
        <v>0.14428782485875705</v>
      </c>
      <c r="AA96" s="20">
        <f t="shared" si="831"/>
        <v>0.17897434772578255</v>
      </c>
      <c r="AB96" s="24">
        <f t="shared" ref="AB96" si="1285">SUM(AB97:AB100)</f>
        <v>6512000</v>
      </c>
      <c r="AC96" s="24">
        <f t="shared" ref="AC96" si="1286">SUM(AC97:AC100)</f>
        <v>462132.06999999995</v>
      </c>
      <c r="AD96" s="39">
        <v>373275.86</v>
      </c>
      <c r="AE96" s="20">
        <f t="shared" si="1270"/>
        <v>7.0966226965601953E-2</v>
      </c>
      <c r="AF96" s="20">
        <f t="shared" si="835"/>
        <v>1.2380443514348878</v>
      </c>
      <c r="AG96" s="24">
        <f t="shared" ref="AG96" si="1287">SUM(AG97:AG100)</f>
        <v>8171000</v>
      </c>
      <c r="AH96" s="24">
        <f t="shared" ref="AH96" si="1288">SUM(AH97:AH100)</f>
        <v>2774086.55</v>
      </c>
      <c r="AI96" s="39">
        <v>3303826.59</v>
      </c>
      <c r="AJ96" s="20">
        <f t="shared" si="1271"/>
        <v>0.3395039224085179</v>
      </c>
      <c r="AK96" s="20">
        <f t="shared" si="839"/>
        <v>0.83965864261659084</v>
      </c>
      <c r="AL96" s="24">
        <f t="shared" ref="AL96" si="1289">SUM(AL97:AL100)</f>
        <v>28800</v>
      </c>
      <c r="AM96" s="24">
        <f t="shared" ref="AM96" si="1290">SUM(AM97:AM100)</f>
        <v>8850</v>
      </c>
      <c r="AN96" s="39">
        <v>10540</v>
      </c>
      <c r="AO96" s="20">
        <f t="shared" si="1164"/>
        <v>0.30729166666666669</v>
      </c>
      <c r="AP96" s="20">
        <f t="shared" si="842"/>
        <v>0.83965844402277034</v>
      </c>
      <c r="AQ96" s="24">
        <f t="shared" ref="AQ96" si="1291">SUM(AQ97:AQ100)</f>
        <v>7510419.5099999998</v>
      </c>
      <c r="AR96" s="24">
        <f t="shared" ref="AR96" si="1292">SUM(AR97:AR100)</f>
        <v>4025480.33</v>
      </c>
      <c r="AS96" s="39">
        <v>5567912.4700000007</v>
      </c>
      <c r="AT96" s="20">
        <f>IF(AR96&lt;=0," ",IF(AQ96&lt;=0," ",IF(AR96/AQ96*100&gt;200,"СВ.200",AR96/AQ96)))</f>
        <v>0.53598608235400691</v>
      </c>
      <c r="AU96" s="20">
        <f>IF(AS96=0," ",IF(AR96/AS96*100&gt;200,"св.200",AR96/AS96))</f>
        <v>0.72297837864538117</v>
      </c>
      <c r="AV96" s="24">
        <f t="shared" ref="AV96" si="1293">SUM(AV97:AV100)</f>
        <v>2100450</v>
      </c>
      <c r="AW96" s="24">
        <f t="shared" ref="AW96" si="1294">SUM(AW97:AW100)</f>
        <v>1955000.1</v>
      </c>
      <c r="AX96" s="39">
        <v>4192914.89</v>
      </c>
      <c r="AY96" s="20">
        <f t="shared" si="1272"/>
        <v>0.93075298150396346</v>
      </c>
      <c r="AZ96" s="20">
        <f t="shared" si="848"/>
        <v>0.46626276737995032</v>
      </c>
      <c r="BA96" s="24">
        <f t="shared" ref="BA96" si="1295">SUM(BA97:BA100)</f>
        <v>16428</v>
      </c>
      <c r="BB96" s="24">
        <f t="shared" ref="BB96" si="1296">SUM(BB97:BB100)</f>
        <v>15564.37</v>
      </c>
      <c r="BC96" s="39">
        <v>23424.43</v>
      </c>
      <c r="BD96" s="20">
        <f t="shared" si="851"/>
        <v>0.94742938884830785</v>
      </c>
      <c r="BE96" s="20">
        <f t="shared" si="852"/>
        <v>0.66445031960222722</v>
      </c>
      <c r="BF96" s="24">
        <f t="shared" ref="BF96" si="1297">SUM(BF97:BF100)</f>
        <v>292854</v>
      </c>
      <c r="BG96" s="24">
        <f t="shared" ref="BG96" si="1298">SUM(BG97:BG100)</f>
        <v>113168.09</v>
      </c>
      <c r="BH96" s="39">
        <v>108017.02</v>
      </c>
      <c r="BI96" s="20">
        <f t="shared" si="1273"/>
        <v>0.38643177146291324</v>
      </c>
      <c r="BJ96" s="20">
        <f t="shared" si="856"/>
        <v>1.0476875773836383</v>
      </c>
      <c r="BK96" s="24">
        <f t="shared" ref="BK96" si="1299">SUM(BK97:BK100)</f>
        <v>0</v>
      </c>
      <c r="BL96" s="24">
        <f t="shared" ref="BL96" si="1300">SUM(BL97:BL100)</f>
        <v>0</v>
      </c>
      <c r="BM96" s="39">
        <v>0</v>
      </c>
      <c r="BN96" s="20" t="str">
        <f t="shared" si="1139"/>
        <v xml:space="preserve"> </v>
      </c>
      <c r="BO96" s="20" t="str">
        <f t="shared" si="860"/>
        <v xml:space="preserve"> </v>
      </c>
      <c r="BP96" s="24">
        <f t="shared" ref="BP96" si="1301">SUM(BP97:BP100)</f>
        <v>1900000</v>
      </c>
      <c r="BQ96" s="24">
        <f t="shared" ref="BQ96" si="1302">SUM(BQ97:BQ100)</f>
        <v>757244.77</v>
      </c>
      <c r="BR96" s="39">
        <v>882097.36</v>
      </c>
      <c r="BS96" s="20">
        <f t="shared" si="899"/>
        <v>0.39854987894736843</v>
      </c>
      <c r="BT96" s="20">
        <f t="shared" si="863"/>
        <v>0.85845939953839112</v>
      </c>
      <c r="BU96" s="24">
        <f t="shared" ref="BU96" si="1303">SUM(BU97:BU100)</f>
        <v>0</v>
      </c>
      <c r="BV96" s="24">
        <f t="shared" ref="BV96" si="1304">SUM(BV97:BV100)</f>
        <v>215356.58</v>
      </c>
      <c r="BW96" s="39">
        <v>0</v>
      </c>
      <c r="BX96" s="20" t="str">
        <f t="shared" ref="BX96:BX97" si="1305">IF(BV96&lt;=0," ",IF(BU96&lt;=0," ",IF(BV96/BU96*100&gt;200,"СВ.200",BV96/BU96)))</f>
        <v xml:space="preserve"> </v>
      </c>
      <c r="BY96" s="20" t="str">
        <f t="shared" ref="BY96:BY97" si="1306">IF(BW96=0," ",IF(BV96/BW96*100&gt;200,"св.200",BV96/BW96))</f>
        <v xml:space="preserve"> </v>
      </c>
      <c r="BZ96" s="24">
        <f t="shared" ref="BZ96" si="1307">SUM(BZ97:BZ100)</f>
        <v>0</v>
      </c>
      <c r="CA96" s="24">
        <f t="shared" ref="CA96" si="1308">SUM(CA97:CA100)</f>
        <v>0</v>
      </c>
      <c r="CB96" s="39">
        <v>0</v>
      </c>
      <c r="CC96" s="20" t="str">
        <f t="shared" si="1049"/>
        <v xml:space="preserve"> </v>
      </c>
      <c r="CD96" s="20" t="str">
        <f t="shared" si="868"/>
        <v xml:space="preserve"> </v>
      </c>
      <c r="CE96" s="24">
        <f t="shared" ref="CE96" si="1309">SUM(CE97:CE100)</f>
        <v>427500</v>
      </c>
      <c r="CF96" s="24">
        <f t="shared" ref="CF96" si="1310">SUM(CF97:CF100)</f>
        <v>653669.6100000001</v>
      </c>
      <c r="CG96" s="39">
        <v>96313.2</v>
      </c>
      <c r="CH96" s="20">
        <f t="shared" si="871"/>
        <v>1.5290517192982458</v>
      </c>
      <c r="CI96" s="20" t="str">
        <f t="shared" si="912"/>
        <v>св.200</v>
      </c>
      <c r="CJ96" s="24">
        <f t="shared" ref="CJ96" si="1311">SUM(CJ97:CJ100)</f>
        <v>427500</v>
      </c>
      <c r="CK96" s="24">
        <f t="shared" ref="CK96" si="1312">SUM(CK97:CK100)</f>
        <v>582074.93000000005</v>
      </c>
      <c r="CL96" s="39">
        <v>96313.2</v>
      </c>
      <c r="CM96" s="20">
        <f t="shared" si="874"/>
        <v>1.3615787836257311</v>
      </c>
      <c r="CN96" s="20" t="str">
        <f t="shared" si="913"/>
        <v>св.200</v>
      </c>
      <c r="CO96" s="24">
        <f t="shared" ref="CO96" si="1313">SUM(CO97:CO100)</f>
        <v>0</v>
      </c>
      <c r="CP96" s="24">
        <f t="shared" ref="CP96" si="1314">SUM(CP97:CP100)</f>
        <v>71594.679999999993</v>
      </c>
      <c r="CQ96" s="39">
        <v>0</v>
      </c>
      <c r="CR96" s="20" t="str">
        <f t="shared" si="877"/>
        <v xml:space="preserve"> </v>
      </c>
      <c r="CS96" s="20" t="str">
        <f t="shared" si="878"/>
        <v xml:space="preserve"> </v>
      </c>
      <c r="CT96" s="24">
        <f t="shared" ref="CT96" si="1315">SUM(CT97:CT100)</f>
        <v>75000</v>
      </c>
      <c r="CU96" s="24">
        <f t="shared" ref="CU96" si="1316">SUM(CU97:CU100)</f>
        <v>107620.97</v>
      </c>
      <c r="CV96" s="39">
        <v>42678.58</v>
      </c>
      <c r="CW96" s="20">
        <f t="shared" si="914"/>
        <v>1.4349462666666666</v>
      </c>
      <c r="CX96" s="20" t="str">
        <f t="shared" si="915"/>
        <v>св.200</v>
      </c>
      <c r="CY96" s="24">
        <f t="shared" ref="CY96" si="1317">SUM(CY97:CY100)</f>
        <v>0</v>
      </c>
      <c r="CZ96" s="24">
        <f t="shared" ref="CZ96" si="1318">SUM(CZ97:CZ100)</f>
        <v>0</v>
      </c>
      <c r="DA96" s="39">
        <v>0</v>
      </c>
      <c r="DB96" s="20" t="str">
        <f t="shared" si="1274"/>
        <v xml:space="preserve"> </v>
      </c>
      <c r="DC96" s="20" t="str">
        <f t="shared" si="884"/>
        <v xml:space="preserve"> </v>
      </c>
      <c r="DD96" s="24">
        <f t="shared" ref="DD96" si="1319">SUM(DD97:DD100)</f>
        <v>100000</v>
      </c>
      <c r="DE96" s="24">
        <f t="shared" ref="DE96" si="1320">SUM(DE97:DE100)</f>
        <v>0</v>
      </c>
      <c r="DF96" s="39">
        <v>41612</v>
      </c>
      <c r="DG96" s="20" t="str">
        <f t="shared" ref="DG96:DG126" si="1321">IF(DE96&lt;=0," ",IF(DD96&lt;=0," ",IF(DE96/DD96*100&gt;200,"СВ.200",DE96/DD96)))</f>
        <v xml:space="preserve"> </v>
      </c>
      <c r="DH96" s="20">
        <f t="shared" si="888"/>
        <v>0</v>
      </c>
      <c r="DI96" s="24">
        <f t="shared" ref="DI96" si="1322">SUM(DI97:DI100)</f>
        <v>207855.84</v>
      </c>
      <c r="DJ96" s="39">
        <v>0</v>
      </c>
      <c r="DK96" s="20" t="str">
        <f t="shared" si="890"/>
        <v xml:space="preserve"> </v>
      </c>
      <c r="DL96" s="24">
        <f t="shared" ref="DL96" si="1323">SUM(DL97:DL100)</f>
        <v>0</v>
      </c>
      <c r="DM96" s="24">
        <f t="shared" ref="DM96" si="1324">SUM(DM97:DM100)</f>
        <v>0</v>
      </c>
      <c r="DN96" s="39">
        <v>0</v>
      </c>
      <c r="DO96" s="20" t="str">
        <f t="shared" ref="DO96:DO126" si="1325">IF(DM96&lt;=0," ",IF(DL96&lt;=0," ",IF(DM96/DL96*100&gt;200,"СВ.200",DM96/DL96)))</f>
        <v xml:space="preserve"> </v>
      </c>
      <c r="DP96" s="50" t="str">
        <f t="shared" si="894"/>
        <v xml:space="preserve"> </v>
      </c>
      <c r="DQ96" s="24">
        <f t="shared" ref="DQ96" si="1326">SUM(DQ97:DQ100)</f>
        <v>2598187.5100000002</v>
      </c>
      <c r="DR96" s="24">
        <f t="shared" ref="DR96" si="1327">SUM(DR97:DR100)</f>
        <v>0</v>
      </c>
      <c r="DS96" s="39">
        <v>180854.99</v>
      </c>
      <c r="DT96" s="20" t="str">
        <f t="shared" si="1112"/>
        <v xml:space="preserve"> </v>
      </c>
      <c r="DU96" s="20">
        <f t="shared" si="1191"/>
        <v>0</v>
      </c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</row>
    <row r="97" spans="1:144" s="14" customFormat="1" ht="15.75" customHeight="1" outlineLevel="1" x14ac:dyDescent="0.25">
      <c r="A97" s="13">
        <v>77</v>
      </c>
      <c r="B97" s="8" t="s">
        <v>54</v>
      </c>
      <c r="C97" s="21">
        <f>H97+AQ97</f>
        <v>189543510.84</v>
      </c>
      <c r="D97" s="21">
        <f>I97+AR97</f>
        <v>99580518.909999996</v>
      </c>
      <c r="E97" s="21">
        <v>72100765.769999996</v>
      </c>
      <c r="F97" s="22">
        <f>IF(D97&lt;=0," ",IF(D97/C97*100&gt;200,"СВ.200",D97/C97))</f>
        <v>0.52537023540763272</v>
      </c>
      <c r="G97" s="22">
        <f t="shared" si="897"/>
        <v>1.3811298374785625</v>
      </c>
      <c r="H97" s="21">
        <f t="shared" ref="H97" si="1328">M97+R97+W97+AB97+AG97+AL97</f>
        <v>182977663.52000001</v>
      </c>
      <c r="I97" s="21">
        <f>N97+S97+X97+AC97+AH97+AM97</f>
        <v>96279463.409999996</v>
      </c>
      <c r="J97" s="19">
        <v>66986567.800000004</v>
      </c>
      <c r="K97" s="22">
        <f>IF(I97&lt;=0," ",IF(I97/H97*100&gt;200,"СВ.200",I97/H97))</f>
        <v>0.52618151067098062</v>
      </c>
      <c r="L97" s="22">
        <f>IF(J97=0," ",IF(I97/J97*100&gt;200,"св.200",I97/J97))</f>
        <v>1.4372950663401505</v>
      </c>
      <c r="M97" s="21">
        <v>166633240</v>
      </c>
      <c r="N97" s="21">
        <v>91987457.299999997</v>
      </c>
      <c r="O97" s="63">
        <v>62069998.200000003</v>
      </c>
      <c r="P97" s="22">
        <f t="shared" si="1268"/>
        <v>0.55203546003186399</v>
      </c>
      <c r="Q97" s="22">
        <f t="shared" si="823"/>
        <v>1.4819954884419506</v>
      </c>
      <c r="R97" s="21">
        <v>4982423.5199999996</v>
      </c>
      <c r="S97" s="21">
        <v>2397197.1</v>
      </c>
      <c r="T97" s="63">
        <v>2330919.31</v>
      </c>
      <c r="U97" s="22">
        <f t="shared" si="1269"/>
        <v>0.48113073695509534</v>
      </c>
      <c r="V97" s="22">
        <f t="shared" si="827"/>
        <v>1.0284341846222038</v>
      </c>
      <c r="W97" s="21"/>
      <c r="X97" s="21">
        <v>50554.09</v>
      </c>
      <c r="Y97" s="63">
        <v>-6245.5</v>
      </c>
      <c r="Z97" s="22" t="str">
        <f t="shared" si="1284"/>
        <v xml:space="preserve"> </v>
      </c>
      <c r="AA97" s="22">
        <f t="shared" si="831"/>
        <v>-8.094482427347689</v>
      </c>
      <c r="AB97" s="21">
        <v>5612000</v>
      </c>
      <c r="AC97" s="21">
        <v>311652.47999999998</v>
      </c>
      <c r="AD97" s="63">
        <v>270595.99</v>
      </c>
      <c r="AE97" s="22">
        <f t="shared" si="1270"/>
        <v>5.5533228795438344E-2</v>
      </c>
      <c r="AF97" s="22">
        <f t="shared" si="835"/>
        <v>1.1517261582479474</v>
      </c>
      <c r="AG97" s="21">
        <v>5750000</v>
      </c>
      <c r="AH97" s="21">
        <v>1532602.44</v>
      </c>
      <c r="AI97" s="63">
        <v>2321299.7999999998</v>
      </c>
      <c r="AJ97" s="22">
        <f t="shared" si="1271"/>
        <v>0.26653955478260871</v>
      </c>
      <c r="AK97" s="22">
        <f t="shared" si="839"/>
        <v>0.66023459787486305</v>
      </c>
      <c r="AL97" s="21"/>
      <c r="AM97" s="21"/>
      <c r="AN97" s="63"/>
      <c r="AO97" s="22" t="str">
        <f t="shared" si="1164"/>
        <v xml:space="preserve"> </v>
      </c>
      <c r="AP97" s="22" t="str">
        <f t="shared" si="842"/>
        <v xml:space="preserve"> </v>
      </c>
      <c r="AQ97" s="21">
        <f t="shared" ref="AQ97" si="1329">AV97+BA97+BF97+BK97+BP97+BU97+BZ97+CE97+CT97+CY97+DD97+DL97+DQ97</f>
        <v>6565847.3200000003</v>
      </c>
      <c r="AR97" s="21">
        <f>AW97+BB97+BG97+BL97+BQ97+BV97+CA97+CF97+++++CU97+CZ97+DE97+DI97+DM97+DR97</f>
        <v>3301055.5</v>
      </c>
      <c r="AS97" s="36">
        <v>5114197.97</v>
      </c>
      <c r="AT97" s="22">
        <f>IF(AR97&lt;=0," ",IF(AQ97&lt;=0," ",IF(AR97/AQ97*100&gt;200,"СВ.200",AR97/AQ97)))</f>
        <v>0.50276153847573779</v>
      </c>
      <c r="AU97" s="22">
        <f>IF(AS97=0," ",IF(AR97/AS97*100&gt;200,"св.200",AR97/AS97))</f>
        <v>0.64546885344761107</v>
      </c>
      <c r="AV97" s="21">
        <v>1855000</v>
      </c>
      <c r="AW97" s="21">
        <v>1763310.67</v>
      </c>
      <c r="AX97" s="63">
        <v>3952169.89</v>
      </c>
      <c r="AY97" s="22">
        <f t="shared" si="1272"/>
        <v>0.95057178975741241</v>
      </c>
      <c r="AZ97" s="22">
        <f t="shared" si="848"/>
        <v>0.44616266989473974</v>
      </c>
      <c r="BA97" s="21"/>
      <c r="BB97" s="21"/>
      <c r="BC97" s="63"/>
      <c r="BD97" s="22" t="str">
        <f t="shared" si="851"/>
        <v xml:space="preserve"> </v>
      </c>
      <c r="BE97" s="22" t="str">
        <f t="shared" si="852"/>
        <v xml:space="preserve"> </v>
      </c>
      <c r="BF97" s="21">
        <v>217470</v>
      </c>
      <c r="BG97" s="21">
        <v>90804.160000000003</v>
      </c>
      <c r="BH97" s="63">
        <v>76607.02</v>
      </c>
      <c r="BI97" s="22">
        <f t="shared" si="1273"/>
        <v>0.41754798362992596</v>
      </c>
      <c r="BJ97" s="22">
        <f t="shared" si="856"/>
        <v>1.1853242692379888</v>
      </c>
      <c r="BK97" s="21"/>
      <c r="BL97" s="21"/>
      <c r="BM97" s="63"/>
      <c r="BN97" s="22" t="str">
        <f t="shared" si="1139"/>
        <v xml:space="preserve"> </v>
      </c>
      <c r="BO97" s="22" t="str">
        <f t="shared" si="860"/>
        <v xml:space="preserve"> </v>
      </c>
      <c r="BP97" s="21">
        <v>1900000</v>
      </c>
      <c r="BQ97" s="21">
        <v>757244.77</v>
      </c>
      <c r="BR97" s="63">
        <v>882097.36</v>
      </c>
      <c r="BS97" s="22">
        <f t="shared" si="899"/>
        <v>0.39854987894736843</v>
      </c>
      <c r="BT97" s="22">
        <f t="shared" si="863"/>
        <v>0.85845939953839112</v>
      </c>
      <c r="BU97" s="21"/>
      <c r="BV97" s="21"/>
      <c r="BW97" s="63"/>
      <c r="BX97" s="22" t="str">
        <f t="shared" si="1305"/>
        <v xml:space="preserve"> </v>
      </c>
      <c r="BY97" s="22" t="str">
        <f t="shared" si="1306"/>
        <v xml:space="preserve"> </v>
      </c>
      <c r="BZ97" s="21"/>
      <c r="CA97" s="21"/>
      <c r="CB97" s="63"/>
      <c r="CC97" s="22" t="str">
        <f t="shared" si="1049"/>
        <v xml:space="preserve"> </v>
      </c>
      <c r="CD97" s="22" t="str">
        <f>IF(CA97=0," ",IF(CA97/CB97*100&gt;200,"св.200",CA97/CB97))</f>
        <v xml:space="preserve"> </v>
      </c>
      <c r="CE97" s="21">
        <f t="shared" ref="CE97" si="1330">CJ97+CO97</f>
        <v>427500</v>
      </c>
      <c r="CF97" s="21">
        <f t="shared" ref="CF97" si="1331">CK97+CP97</f>
        <v>582074.93000000005</v>
      </c>
      <c r="CG97" s="21">
        <v>96313.2</v>
      </c>
      <c r="CH97" s="22">
        <f t="shared" si="871"/>
        <v>1.3615787836257311</v>
      </c>
      <c r="CI97" s="22" t="str">
        <f t="shared" si="912"/>
        <v>св.200</v>
      </c>
      <c r="CJ97" s="21">
        <v>427500</v>
      </c>
      <c r="CK97" s="21">
        <v>582074.93000000005</v>
      </c>
      <c r="CL97" s="63">
        <v>96313.2</v>
      </c>
      <c r="CM97" s="22">
        <f t="shared" si="874"/>
        <v>1.3615787836257311</v>
      </c>
      <c r="CN97" s="22" t="str">
        <f t="shared" si="913"/>
        <v>св.200</v>
      </c>
      <c r="CO97" s="21"/>
      <c r="CP97" s="21"/>
      <c r="CQ97" s="63"/>
      <c r="CR97" s="22" t="str">
        <f t="shared" si="877"/>
        <v xml:space="preserve"> </v>
      </c>
      <c r="CS97" s="22" t="str">
        <f t="shared" si="878"/>
        <v xml:space="preserve"> </v>
      </c>
      <c r="CT97" s="21">
        <v>75000</v>
      </c>
      <c r="CU97" s="21">
        <v>107620.97</v>
      </c>
      <c r="CV97" s="63">
        <v>42678.58</v>
      </c>
      <c r="CW97" s="22">
        <f t="shared" si="914"/>
        <v>1.4349462666666666</v>
      </c>
      <c r="CX97" s="22" t="str">
        <f t="shared" si="915"/>
        <v>св.200</v>
      </c>
      <c r="CY97" s="21"/>
      <c r="CZ97" s="21"/>
      <c r="DA97" s="63"/>
      <c r="DB97" s="22" t="str">
        <f t="shared" si="1274"/>
        <v xml:space="preserve"> </v>
      </c>
      <c r="DC97" s="22" t="str">
        <f t="shared" si="884"/>
        <v xml:space="preserve"> </v>
      </c>
      <c r="DD97" s="21">
        <v>100000</v>
      </c>
      <c r="DE97" s="21"/>
      <c r="DF97" s="63">
        <v>41612</v>
      </c>
      <c r="DG97" s="45" t="str">
        <f t="shared" si="1321"/>
        <v xml:space="preserve"> </v>
      </c>
      <c r="DH97" s="45">
        <f t="shared" si="888"/>
        <v>0</v>
      </c>
      <c r="DI97" s="21"/>
      <c r="DJ97" s="63"/>
      <c r="DK97" s="22" t="str">
        <f t="shared" si="890"/>
        <v xml:space="preserve"> </v>
      </c>
      <c r="DL97" s="21"/>
      <c r="DM97" s="21"/>
      <c r="DN97" s="63"/>
      <c r="DO97" s="22" t="str">
        <f t="shared" si="1325"/>
        <v xml:space="preserve"> </v>
      </c>
      <c r="DP97" s="51" t="str">
        <f t="shared" si="894"/>
        <v xml:space="preserve"> </v>
      </c>
      <c r="DQ97" s="21">
        <v>1990877.32</v>
      </c>
      <c r="DR97" s="21"/>
      <c r="DS97" s="63">
        <v>22719.919999999998</v>
      </c>
      <c r="DT97" s="22" t="str">
        <f t="shared" si="1112"/>
        <v xml:space="preserve"> </v>
      </c>
      <c r="DU97" s="22">
        <f t="shared" si="1191"/>
        <v>0</v>
      </c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</row>
    <row r="98" spans="1:144" s="14" customFormat="1" ht="15.75" customHeight="1" outlineLevel="1" x14ac:dyDescent="0.25">
      <c r="A98" s="13">
        <f>A97+1</f>
        <v>78</v>
      </c>
      <c r="B98" s="8" t="s">
        <v>30</v>
      </c>
      <c r="C98" s="21">
        <f>H98+AQ98</f>
        <v>2888634</v>
      </c>
      <c r="D98" s="21">
        <f>I98+AR98</f>
        <v>1188983.1300000001</v>
      </c>
      <c r="E98" s="21">
        <v>980909.74</v>
      </c>
      <c r="F98" s="22">
        <f>IF(D98&lt;=0," ",IF(D98/C98*100&gt;200,"СВ.200",D98/C98))</f>
        <v>0.41160739989905265</v>
      </c>
      <c r="G98" s="22">
        <f t="shared" si="897"/>
        <v>1.2121228707546527</v>
      </c>
      <c r="H98" s="21">
        <f t="shared" ref="H98:H100" si="1332">M98+R98+W98+AB98+AG98+AL98</f>
        <v>2376050</v>
      </c>
      <c r="I98" s="21">
        <f>N98+S98+X98+AC98+AH98+AM98</f>
        <v>1093654.3900000001</v>
      </c>
      <c r="J98" s="19">
        <v>839265.6</v>
      </c>
      <c r="K98" s="22">
        <f>IF(I98&lt;=0," ",IF(I98/H98*100&gt;200,"СВ.200",I98/H98))</f>
        <v>0.46028256560257574</v>
      </c>
      <c r="L98" s="22">
        <f>IF(J98=0," ",IF(I98/J98*100&gt;200,"св.200",I98/J98))</f>
        <v>1.3031088013139109</v>
      </c>
      <c r="M98" s="21">
        <v>821150</v>
      </c>
      <c r="N98" s="21">
        <v>427914.78</v>
      </c>
      <c r="O98" s="63">
        <v>343258.56</v>
      </c>
      <c r="P98" s="22">
        <f t="shared" si="1268"/>
        <v>0.52111645862509903</v>
      </c>
      <c r="Q98" s="22">
        <f t="shared" si="823"/>
        <v>1.2466252261851825</v>
      </c>
      <c r="R98" s="21"/>
      <c r="S98" s="21"/>
      <c r="T98" s="63"/>
      <c r="U98" s="22" t="str">
        <f t="shared" si="1269"/>
        <v xml:space="preserve"> </v>
      </c>
      <c r="V98" s="22" t="str">
        <f t="shared" ref="V98:V100" si="1333">IF(S98=0," ",IF(S98/T98*100&gt;200,"св.200",S98/T98))</f>
        <v xml:space="preserve"> </v>
      </c>
      <c r="W98" s="21">
        <v>102900</v>
      </c>
      <c r="X98" s="21"/>
      <c r="Y98" s="63">
        <v>99858.3</v>
      </c>
      <c r="Z98" s="22" t="str">
        <f t="shared" si="1284"/>
        <v xml:space="preserve"> </v>
      </c>
      <c r="AA98" s="22">
        <f t="shared" si="831"/>
        <v>0</v>
      </c>
      <c r="AB98" s="21">
        <v>375000</v>
      </c>
      <c r="AC98" s="21">
        <v>55112.73</v>
      </c>
      <c r="AD98" s="63">
        <v>28008.94</v>
      </c>
      <c r="AE98" s="22">
        <f t="shared" si="1270"/>
        <v>0.14696728000000001</v>
      </c>
      <c r="AF98" s="22">
        <f t="shared" si="835"/>
        <v>1.9676835324721322</v>
      </c>
      <c r="AG98" s="21">
        <v>1062000</v>
      </c>
      <c r="AH98" s="21">
        <v>606276.88</v>
      </c>
      <c r="AI98" s="63">
        <v>360799.8</v>
      </c>
      <c r="AJ98" s="22">
        <f t="shared" si="1271"/>
        <v>0.57088218455743878</v>
      </c>
      <c r="AK98" s="22">
        <f t="shared" si="839"/>
        <v>1.6803692241514547</v>
      </c>
      <c r="AL98" s="21">
        <v>15000</v>
      </c>
      <c r="AM98" s="21">
        <v>4350</v>
      </c>
      <c r="AN98" s="63">
        <v>7340</v>
      </c>
      <c r="AO98" s="22">
        <f t="shared" si="1164"/>
        <v>0.28999999999999998</v>
      </c>
      <c r="AP98" s="22">
        <f t="shared" si="842"/>
        <v>0.5926430517711172</v>
      </c>
      <c r="AQ98" s="21">
        <f t="shared" ref="AQ98:AQ100" si="1334">AV98+BA98+BF98+BK98+BP98+BU98+BZ98+CE98+CT98+CY98+DD98+DL98+DQ98</f>
        <v>512584</v>
      </c>
      <c r="AR98" s="21">
        <f>AW98+BB98+BG98+BL98+BQ98+BV98+CA98+CF98+++++CU98+CZ98+DE98+DI98+DM98+DR98</f>
        <v>95328.739999999991</v>
      </c>
      <c r="AS98" s="36">
        <v>141644.14000000001</v>
      </c>
      <c r="AT98" s="22">
        <f>IF(AR98&lt;=0," ",IF(AQ98&lt;=0," ",IF(AR98/AQ98*100&gt;200,"СВ.200",AR98/AQ98)))</f>
        <v>0.18597681550731196</v>
      </c>
      <c r="AU98" s="22">
        <f>IF(AS98=0," ",IF(AR98/AS98*100&gt;200,"св.200",AR98/AS98))</f>
        <v>0.67301577036649718</v>
      </c>
      <c r="AV98" s="21">
        <v>87200</v>
      </c>
      <c r="AW98" s="21">
        <v>72964.81</v>
      </c>
      <c r="AX98" s="63">
        <v>87014.07</v>
      </c>
      <c r="AY98" s="22">
        <f t="shared" si="1272"/>
        <v>0.83675240825688069</v>
      </c>
      <c r="AZ98" s="22">
        <f t="shared" si="848"/>
        <v>0.8385403647938775</v>
      </c>
      <c r="BA98" s="21"/>
      <c r="BB98" s="21"/>
      <c r="BC98" s="63"/>
      <c r="BD98" s="22" t="str">
        <f t="shared" si="851"/>
        <v xml:space="preserve"> </v>
      </c>
      <c r="BE98" s="22" t="str">
        <f t="shared" si="852"/>
        <v xml:space="preserve"> </v>
      </c>
      <c r="BF98" s="21">
        <v>75384</v>
      </c>
      <c r="BG98" s="21">
        <v>22363.93</v>
      </c>
      <c r="BH98" s="63">
        <v>31410</v>
      </c>
      <c r="BI98" s="22">
        <f t="shared" si="1273"/>
        <v>0.2966667993208108</v>
      </c>
      <c r="BJ98" s="22">
        <f t="shared" si="856"/>
        <v>0.71200031836994593</v>
      </c>
      <c r="BK98" s="21"/>
      <c r="BL98" s="21"/>
      <c r="BM98" s="63"/>
      <c r="BN98" s="22" t="str">
        <f t="shared" si="1139"/>
        <v xml:space="preserve"> </v>
      </c>
      <c r="BO98" s="22" t="str">
        <f t="shared" si="860"/>
        <v xml:space="preserve"> </v>
      </c>
      <c r="BP98" s="21"/>
      <c r="BQ98" s="21"/>
      <c r="BR98" s="63"/>
      <c r="BS98" s="22" t="str">
        <f t="shared" si="899"/>
        <v xml:space="preserve"> </v>
      </c>
      <c r="BT98" s="22" t="str">
        <f t="shared" si="863"/>
        <v xml:space="preserve"> </v>
      </c>
      <c r="BU98" s="21"/>
      <c r="BV98" s="21"/>
      <c r="BW98" s="63"/>
      <c r="BX98" s="22" t="str">
        <f t="shared" ref="BX98:BX100" si="1335">IF(BV98&lt;=0," ",IF(BU98&lt;=0," ",IF(BV98/BU98*100&gt;200,"СВ.200",BV98/BU98)))</f>
        <v xml:space="preserve"> </v>
      </c>
      <c r="BY98" s="22" t="str">
        <f t="shared" ref="BY98:BY100" si="1336">IF(BW98=0," ",IF(BV98/BW98*100&gt;200,"св.200",BV98/BW98))</f>
        <v xml:space="preserve"> </v>
      </c>
      <c r="BZ98" s="21"/>
      <c r="CA98" s="21"/>
      <c r="CB98" s="63"/>
      <c r="CC98" s="22" t="str">
        <f t="shared" si="1049"/>
        <v xml:space="preserve"> </v>
      </c>
      <c r="CD98" s="22" t="str">
        <f t="shared" si="868"/>
        <v xml:space="preserve"> </v>
      </c>
      <c r="CE98" s="21">
        <f t="shared" ref="CE98:CE100" si="1337">CJ98+CO98</f>
        <v>0</v>
      </c>
      <c r="CF98" s="21">
        <f t="shared" ref="CF98:CF100" si="1338">CK98+CP98</f>
        <v>0</v>
      </c>
      <c r="CG98" s="21">
        <v>0</v>
      </c>
      <c r="CH98" s="22" t="str">
        <f t="shared" si="871"/>
        <v xml:space="preserve"> </v>
      </c>
      <c r="CI98" s="22" t="str">
        <f t="shared" si="912"/>
        <v xml:space="preserve"> </v>
      </c>
      <c r="CJ98" s="21"/>
      <c r="CK98" s="21"/>
      <c r="CL98" s="63"/>
      <c r="CM98" s="22" t="str">
        <f t="shared" si="874"/>
        <v xml:space="preserve"> </v>
      </c>
      <c r="CN98" s="22" t="str">
        <f t="shared" si="913"/>
        <v xml:space="preserve"> </v>
      </c>
      <c r="CO98" s="21"/>
      <c r="CP98" s="21"/>
      <c r="CQ98" s="63"/>
      <c r="CR98" s="22" t="str">
        <f t="shared" si="877"/>
        <v xml:space="preserve"> </v>
      </c>
      <c r="CS98" s="22" t="str">
        <f t="shared" si="878"/>
        <v xml:space="preserve"> </v>
      </c>
      <c r="CT98" s="21"/>
      <c r="CU98" s="21"/>
      <c r="CV98" s="63"/>
      <c r="CW98" s="22" t="str">
        <f t="shared" si="914"/>
        <v xml:space="preserve"> </v>
      </c>
      <c r="CX98" s="22" t="str">
        <f t="shared" si="915"/>
        <v xml:space="preserve"> </v>
      </c>
      <c r="CY98" s="21"/>
      <c r="CZ98" s="21"/>
      <c r="DA98" s="63"/>
      <c r="DB98" s="22" t="str">
        <f t="shared" si="1274"/>
        <v xml:space="preserve"> </v>
      </c>
      <c r="DC98" s="22" t="str">
        <f t="shared" si="884"/>
        <v xml:space="preserve"> </v>
      </c>
      <c r="DD98" s="21"/>
      <c r="DE98" s="21"/>
      <c r="DF98" s="63"/>
      <c r="DG98" s="45" t="str">
        <f t="shared" ref="DG98:DG100" si="1339">IF(DE98&lt;=0," ",IF(DD98&lt;=0," ",IF(DE98/DD98*100&gt;200,"СВ.200",DE98/DD98)))</f>
        <v xml:space="preserve"> </v>
      </c>
      <c r="DH98" s="45" t="str">
        <f t="shared" ref="DH98:DH100" si="1340">IF(DF98=0," ",IF(DE98/DF98*100&gt;200,"св.200",DE98/DF98))</f>
        <v xml:space="preserve"> </v>
      </c>
      <c r="DI98" s="21"/>
      <c r="DJ98" s="63"/>
      <c r="DK98" s="22" t="str">
        <f t="shared" si="890"/>
        <v xml:space="preserve"> </v>
      </c>
      <c r="DL98" s="21"/>
      <c r="DM98" s="21"/>
      <c r="DN98" s="63"/>
      <c r="DO98" s="22" t="str">
        <f t="shared" si="1325"/>
        <v xml:space="preserve"> </v>
      </c>
      <c r="DP98" s="51" t="str">
        <f t="shared" si="894"/>
        <v xml:space="preserve"> </v>
      </c>
      <c r="DQ98" s="21">
        <v>350000</v>
      </c>
      <c r="DR98" s="21"/>
      <c r="DS98" s="63">
        <v>23220.07</v>
      </c>
      <c r="DT98" s="22" t="str">
        <f t="shared" si="1112"/>
        <v xml:space="preserve"> </v>
      </c>
      <c r="DU98" s="22">
        <f t="shared" si="1191"/>
        <v>0</v>
      </c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</row>
    <row r="99" spans="1:144" s="14" customFormat="1" ht="15.75" customHeight="1" outlineLevel="1" x14ac:dyDescent="0.25">
      <c r="A99" s="13">
        <f t="shared" ref="A99:A100" si="1341">A98+1</f>
        <v>79</v>
      </c>
      <c r="B99" s="8" t="s">
        <v>44</v>
      </c>
      <c r="C99" s="21">
        <f>H99+AQ99</f>
        <v>2765115.84</v>
      </c>
      <c r="D99" s="21">
        <f>I99+AR99</f>
        <v>1590010.2599999998</v>
      </c>
      <c r="E99" s="21">
        <v>1314493.6599999999</v>
      </c>
      <c r="F99" s="22">
        <f>IF(D99&lt;=0," ",IF(D99/C99*100&gt;200,"СВ.200",D99/C99))</f>
        <v>0.57502482789292464</v>
      </c>
      <c r="G99" s="22">
        <f t="shared" si="897"/>
        <v>1.2095990329843052</v>
      </c>
      <c r="H99" s="21">
        <f t="shared" si="1332"/>
        <v>2448350</v>
      </c>
      <c r="I99" s="21">
        <f>N99+S99+X99+AC99+AH99+AM99</f>
        <v>1017545.46</v>
      </c>
      <c r="J99" s="19">
        <v>1109111.04</v>
      </c>
      <c r="K99" s="22">
        <f>IF(I99&lt;=0," ",IF(I99/H99*100&gt;200,"СВ.200",I99/H99))</f>
        <v>0.41560457450936344</v>
      </c>
      <c r="L99" s="22">
        <f>IF(J99=0," ",IF(I99/J99*100&gt;200,"св.200",I99/J99))</f>
        <v>0.91744236898047637</v>
      </c>
      <c r="M99" s="21">
        <v>1016050</v>
      </c>
      <c r="N99" s="21">
        <v>514686.16</v>
      </c>
      <c r="O99" s="63">
        <v>412471.65</v>
      </c>
      <c r="P99" s="22">
        <f t="shared" si="1268"/>
        <v>0.50655593720781456</v>
      </c>
      <c r="Q99" s="22">
        <f t="shared" si="823"/>
        <v>1.2478097828056787</v>
      </c>
      <c r="R99" s="21"/>
      <c r="S99" s="21"/>
      <c r="T99" s="63"/>
      <c r="U99" s="22" t="str">
        <f t="shared" si="1269"/>
        <v xml:space="preserve"> </v>
      </c>
      <c r="V99" s="22" t="str">
        <f t="shared" si="1333"/>
        <v xml:space="preserve"> </v>
      </c>
      <c r="W99" s="21">
        <v>250500</v>
      </c>
      <c r="X99" s="21"/>
      <c r="Y99" s="63">
        <v>191282.04</v>
      </c>
      <c r="Z99" s="22" t="str">
        <f t="shared" si="1284"/>
        <v xml:space="preserve"> </v>
      </c>
      <c r="AA99" s="22">
        <f t="shared" si="831"/>
        <v>0</v>
      </c>
      <c r="AB99" s="21">
        <v>246000</v>
      </c>
      <c r="AC99" s="21">
        <v>48920.76</v>
      </c>
      <c r="AD99" s="63">
        <v>59562</v>
      </c>
      <c r="AE99" s="22">
        <f t="shared" si="1270"/>
        <v>0.1988648780487805</v>
      </c>
      <c r="AF99" s="22">
        <f t="shared" si="835"/>
        <v>0.82134179510426109</v>
      </c>
      <c r="AG99" s="21">
        <v>927000</v>
      </c>
      <c r="AH99" s="21">
        <v>451238.54</v>
      </c>
      <c r="AI99" s="63">
        <v>443695.35</v>
      </c>
      <c r="AJ99" s="22">
        <f t="shared" si="1271"/>
        <v>0.48677296655879176</v>
      </c>
      <c r="AK99" s="22">
        <f t="shared" si="839"/>
        <v>1.0170008317644077</v>
      </c>
      <c r="AL99" s="21">
        <v>8800</v>
      </c>
      <c r="AM99" s="21">
        <v>2700</v>
      </c>
      <c r="AN99" s="63">
        <v>2100</v>
      </c>
      <c r="AO99" s="22">
        <f t="shared" si="1164"/>
        <v>0.30681818181818182</v>
      </c>
      <c r="AP99" s="22">
        <f t="shared" si="842"/>
        <v>1.2857142857142858</v>
      </c>
      <c r="AQ99" s="21">
        <f t="shared" si="1334"/>
        <v>316765.83999999997</v>
      </c>
      <c r="AR99" s="21">
        <f>AW99+BB99+BG99+BL99+BQ99+BV99+CA99+CF99+++++CU99+CZ99+DE99+DI99+DM99+DR99</f>
        <v>572464.79999999993</v>
      </c>
      <c r="AS99" s="36">
        <v>205382.62</v>
      </c>
      <c r="AT99" s="22">
        <f>IF(AR99&lt;=0," ",IF(AQ99&lt;=0," ",IF(AR99/AQ99*100&gt;200,"СВ.200",AR99/AQ99)))</f>
        <v>1.8072175964428487</v>
      </c>
      <c r="AU99" s="22" t="str">
        <f>IF(AS99=0," ",IF(AR99/AS99*100&gt;200,"св.200",AR99/AS99))</f>
        <v>св.200</v>
      </c>
      <c r="AV99" s="21">
        <v>93750</v>
      </c>
      <c r="AW99" s="21">
        <v>62093.33</v>
      </c>
      <c r="AX99" s="63">
        <v>70467.62</v>
      </c>
      <c r="AY99" s="22">
        <f t="shared" si="1272"/>
        <v>0.66232885333333336</v>
      </c>
      <c r="AZ99" s="22">
        <f t="shared" si="848"/>
        <v>0.8811611630987396</v>
      </c>
      <c r="BA99" s="21">
        <v>15160</v>
      </c>
      <c r="BB99" s="21">
        <v>15564.37</v>
      </c>
      <c r="BC99" s="63"/>
      <c r="BD99" s="22">
        <f t="shared" si="851"/>
        <v>1.0266734828496042</v>
      </c>
      <c r="BE99" s="22" t="str">
        <f t="shared" si="852"/>
        <v xml:space="preserve"> </v>
      </c>
      <c r="BF99" s="21"/>
      <c r="BG99" s="21"/>
      <c r="BH99" s="63"/>
      <c r="BI99" s="22" t="str">
        <f t="shared" si="1273"/>
        <v xml:space="preserve"> </v>
      </c>
      <c r="BJ99" s="22" t="str">
        <f t="shared" si="856"/>
        <v xml:space="preserve"> </v>
      </c>
      <c r="BK99" s="21"/>
      <c r="BL99" s="21"/>
      <c r="BM99" s="63"/>
      <c r="BN99" s="22" t="str">
        <f t="shared" si="1139"/>
        <v xml:space="preserve"> </v>
      </c>
      <c r="BO99" s="22" t="str">
        <f t="shared" si="860"/>
        <v xml:space="preserve"> </v>
      </c>
      <c r="BP99" s="21"/>
      <c r="BQ99" s="21"/>
      <c r="BR99" s="63"/>
      <c r="BS99" s="22" t="str">
        <f t="shared" si="899"/>
        <v xml:space="preserve"> </v>
      </c>
      <c r="BT99" s="22" t="str">
        <f>IF(BQ99&lt;=0," ",IF(BQ99/BR99*100&gt;200,"св.200",BQ99/BR99))</f>
        <v xml:space="preserve"> </v>
      </c>
      <c r="BU99" s="21"/>
      <c r="BV99" s="21">
        <v>215356.58</v>
      </c>
      <c r="BW99" s="63"/>
      <c r="BX99" s="22" t="str">
        <f t="shared" si="1335"/>
        <v xml:space="preserve"> </v>
      </c>
      <c r="BY99" s="22" t="str">
        <f t="shared" si="1336"/>
        <v xml:space="preserve"> </v>
      </c>
      <c r="BZ99" s="21"/>
      <c r="CA99" s="21"/>
      <c r="CB99" s="63"/>
      <c r="CC99" s="22" t="str">
        <f t="shared" si="1049"/>
        <v xml:space="preserve"> </v>
      </c>
      <c r="CD99" s="22" t="str">
        <f t="shared" si="868"/>
        <v xml:space="preserve"> </v>
      </c>
      <c r="CE99" s="21">
        <f t="shared" si="1337"/>
        <v>0</v>
      </c>
      <c r="CF99" s="21">
        <f t="shared" si="1338"/>
        <v>71594.679999999993</v>
      </c>
      <c r="CG99" s="21">
        <v>0</v>
      </c>
      <c r="CH99" s="22" t="str">
        <f t="shared" si="871"/>
        <v xml:space="preserve"> </v>
      </c>
      <c r="CI99" s="22" t="str">
        <f t="shared" si="912"/>
        <v xml:space="preserve"> </v>
      </c>
      <c r="CJ99" s="21"/>
      <c r="CK99" s="21"/>
      <c r="CL99" s="63"/>
      <c r="CM99" s="22" t="str">
        <f t="shared" si="874"/>
        <v xml:space="preserve"> </v>
      </c>
      <c r="CN99" s="22" t="str">
        <f t="shared" si="913"/>
        <v xml:space="preserve"> </v>
      </c>
      <c r="CO99" s="21"/>
      <c r="CP99" s="21">
        <v>71594.679999999993</v>
      </c>
      <c r="CQ99" s="63"/>
      <c r="CR99" s="22" t="str">
        <f t="shared" si="877"/>
        <v xml:space="preserve"> </v>
      </c>
      <c r="CS99" s="22" t="str">
        <f t="shared" si="878"/>
        <v xml:space="preserve"> </v>
      </c>
      <c r="CT99" s="21"/>
      <c r="CU99" s="21"/>
      <c r="CV99" s="63"/>
      <c r="CW99" s="22" t="str">
        <f t="shared" si="914"/>
        <v xml:space="preserve"> </v>
      </c>
      <c r="CX99" s="22" t="str">
        <f t="shared" si="915"/>
        <v xml:space="preserve"> </v>
      </c>
      <c r="CY99" s="21"/>
      <c r="CZ99" s="21"/>
      <c r="DA99" s="63"/>
      <c r="DB99" s="22" t="str">
        <f t="shared" si="1274"/>
        <v xml:space="preserve"> </v>
      </c>
      <c r="DC99" s="22" t="str">
        <f t="shared" si="884"/>
        <v xml:space="preserve"> </v>
      </c>
      <c r="DD99" s="21"/>
      <c r="DE99" s="21"/>
      <c r="DF99" s="63"/>
      <c r="DG99" s="45" t="str">
        <f t="shared" si="1339"/>
        <v xml:space="preserve"> </v>
      </c>
      <c r="DH99" s="45" t="str">
        <f t="shared" si="1340"/>
        <v xml:space="preserve"> </v>
      </c>
      <c r="DI99" s="21">
        <v>207855.84</v>
      </c>
      <c r="DJ99" s="63"/>
      <c r="DK99" s="22" t="str">
        <f t="shared" si="890"/>
        <v xml:space="preserve"> </v>
      </c>
      <c r="DL99" s="21"/>
      <c r="DM99" s="21"/>
      <c r="DN99" s="63"/>
      <c r="DO99" s="22" t="str">
        <f t="shared" si="1325"/>
        <v xml:space="preserve"> </v>
      </c>
      <c r="DP99" s="51" t="str">
        <f t="shared" si="894"/>
        <v xml:space="preserve"> </v>
      </c>
      <c r="DQ99" s="21">
        <v>207855.84</v>
      </c>
      <c r="DR99" s="21"/>
      <c r="DS99" s="63">
        <v>134915</v>
      </c>
      <c r="DT99" s="22" t="str">
        <f t="shared" si="1112"/>
        <v xml:space="preserve"> </v>
      </c>
      <c r="DU99" s="22">
        <f t="shared" si="1191"/>
        <v>0</v>
      </c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</row>
    <row r="100" spans="1:144" s="14" customFormat="1" ht="15.75" customHeight="1" outlineLevel="1" x14ac:dyDescent="0.25">
      <c r="A100" s="13">
        <f t="shared" si="1341"/>
        <v>80</v>
      </c>
      <c r="B100" s="8" t="s">
        <v>103</v>
      </c>
      <c r="C100" s="21">
        <f>H100+AQ100</f>
        <v>998072.35</v>
      </c>
      <c r="D100" s="21">
        <f>I100+AR100</f>
        <v>379326.95</v>
      </c>
      <c r="E100" s="21">
        <v>366224.31</v>
      </c>
      <c r="F100" s="22">
        <f>IF(D100&lt;=0," ",IF(D100/C100*100&gt;200,"СВ.200",D100/C100))</f>
        <v>0.38005957183364514</v>
      </c>
      <c r="G100" s="22">
        <f t="shared" si="897"/>
        <v>1.0357776358429074</v>
      </c>
      <c r="H100" s="21">
        <f t="shared" si="1332"/>
        <v>882850</v>
      </c>
      <c r="I100" s="21">
        <f>N100+S100+X100+AC100+AH100+AM100</f>
        <v>322695.66000000003</v>
      </c>
      <c r="J100" s="19">
        <v>259536.57</v>
      </c>
      <c r="K100" s="22">
        <f>IF(I100&lt;=0," ",IF(I100/H100*100&gt;200,"СВ.200",I100/H100))</f>
        <v>0.3655158407430481</v>
      </c>
      <c r="L100" s="22">
        <f>IF(J100=0," ",IF(I100/J100*100&gt;200,"св.200",I100/J100))</f>
        <v>1.2433533355241615</v>
      </c>
      <c r="M100" s="21">
        <v>166250</v>
      </c>
      <c r="N100" s="21">
        <v>89957.07</v>
      </c>
      <c r="O100" s="63">
        <v>64798.6</v>
      </c>
      <c r="P100" s="22">
        <f t="shared" si="1268"/>
        <v>0.54109515789473683</v>
      </c>
      <c r="Q100" s="22">
        <f t="shared" si="823"/>
        <v>1.388256382082329</v>
      </c>
      <c r="R100" s="21"/>
      <c r="S100" s="21"/>
      <c r="T100" s="63"/>
      <c r="U100" s="22" t="str">
        <f t="shared" si="1269"/>
        <v xml:space="preserve"> </v>
      </c>
      <c r="V100" s="22" t="str">
        <f t="shared" si="1333"/>
        <v xml:space="preserve"> </v>
      </c>
      <c r="W100" s="21">
        <v>600</v>
      </c>
      <c r="X100" s="21">
        <v>523.79999999999995</v>
      </c>
      <c r="Y100" s="63">
        <v>497.4</v>
      </c>
      <c r="Z100" s="22">
        <f t="shared" ref="Z100" si="1342">IF(X100&lt;=0," ",IF(W100&lt;=0," ",IF(X100/W100*100&gt;200,"СВ.200",X100/W100)))</f>
        <v>0.87299999999999989</v>
      </c>
      <c r="AA100" s="22">
        <f t="shared" ref="AA100" si="1343">IF(Y100=0," ",IF(X100/Y100*100&gt;200,"св.200",X100/Y100))</f>
        <v>1.0530759951749096</v>
      </c>
      <c r="AB100" s="21">
        <v>279000</v>
      </c>
      <c r="AC100" s="21">
        <v>46446.1</v>
      </c>
      <c r="AD100" s="63">
        <v>15108.93</v>
      </c>
      <c r="AE100" s="22">
        <f t="shared" si="1270"/>
        <v>0.16647347670250895</v>
      </c>
      <c r="AF100" s="22" t="str">
        <f t="shared" si="835"/>
        <v>св.200</v>
      </c>
      <c r="AG100" s="21">
        <v>432000</v>
      </c>
      <c r="AH100" s="21">
        <v>183968.69</v>
      </c>
      <c r="AI100" s="63">
        <v>178031.64</v>
      </c>
      <c r="AJ100" s="22">
        <f t="shared" si="1271"/>
        <v>0.42585344907407408</v>
      </c>
      <c r="AK100" s="22">
        <f t="shared" si="839"/>
        <v>1.0333482857316822</v>
      </c>
      <c r="AL100" s="21">
        <v>5000</v>
      </c>
      <c r="AM100" s="21">
        <v>1800</v>
      </c>
      <c r="AN100" s="63">
        <v>1100</v>
      </c>
      <c r="AO100" s="22">
        <f t="shared" si="1164"/>
        <v>0.36</v>
      </c>
      <c r="AP100" s="22">
        <f t="shared" si="842"/>
        <v>1.6363636363636365</v>
      </c>
      <c r="AQ100" s="21">
        <f t="shared" si="1334"/>
        <v>115222.35</v>
      </c>
      <c r="AR100" s="21">
        <f>AW100+BB100+BG100+BL100+BQ100+BV100+CA100+CF100+++++CU100+CZ100+DE100+DI100+DM100+DR100</f>
        <v>56631.29</v>
      </c>
      <c r="AS100" s="36">
        <v>106687.74</v>
      </c>
      <c r="AT100" s="22">
        <f>IF(AR100&lt;=0," ",IF(AQ100&lt;=0," ",IF(AR100/AQ100*100&gt;200,"СВ.200",AR100/AQ100)))</f>
        <v>0.49149570374150497</v>
      </c>
      <c r="AU100" s="22">
        <f>IF(AS100=0," ",IF(AR100/AS100*100&gt;200,"св.200",AR100/AS100))</f>
        <v>0.53081347491286246</v>
      </c>
      <c r="AV100" s="21">
        <v>64500</v>
      </c>
      <c r="AW100" s="21">
        <v>56631.29</v>
      </c>
      <c r="AX100" s="63">
        <v>83263.31</v>
      </c>
      <c r="AY100" s="22">
        <f t="shared" si="1272"/>
        <v>0.87800449612403098</v>
      </c>
      <c r="AZ100" s="22">
        <f t="shared" si="848"/>
        <v>0.68014699391604783</v>
      </c>
      <c r="BA100" s="21">
        <v>1268</v>
      </c>
      <c r="BB100" s="21"/>
      <c r="BC100" s="63">
        <v>23424.43</v>
      </c>
      <c r="BD100" s="22" t="str">
        <f t="shared" si="851"/>
        <v xml:space="preserve"> </v>
      </c>
      <c r="BE100" s="22">
        <f t="shared" si="852"/>
        <v>0</v>
      </c>
      <c r="BF100" s="21"/>
      <c r="BG100" s="21"/>
      <c r="BH100" s="63"/>
      <c r="BI100" s="22" t="str">
        <f t="shared" si="1273"/>
        <v xml:space="preserve"> </v>
      </c>
      <c r="BJ100" s="22" t="str">
        <f>IF(BG100=0," ",IF(BG100/BH100*100&gt;200,"св.200",BG100/BH100))</f>
        <v xml:space="preserve"> </v>
      </c>
      <c r="BK100" s="21"/>
      <c r="BL100" s="21"/>
      <c r="BM100" s="63"/>
      <c r="BN100" s="22" t="str">
        <f t="shared" si="1139"/>
        <v xml:space="preserve"> </v>
      </c>
      <c r="BO100" s="22" t="str">
        <f t="shared" si="860"/>
        <v xml:space="preserve"> </v>
      </c>
      <c r="BP100" s="21"/>
      <c r="BQ100" s="21"/>
      <c r="BR100" s="63"/>
      <c r="BS100" s="22" t="str">
        <f t="shared" si="899"/>
        <v xml:space="preserve"> </v>
      </c>
      <c r="BT100" s="22" t="str">
        <f t="shared" si="863"/>
        <v xml:space="preserve"> </v>
      </c>
      <c r="BU100" s="21"/>
      <c r="BV100" s="21"/>
      <c r="BW100" s="63"/>
      <c r="BX100" s="22" t="str">
        <f t="shared" si="1335"/>
        <v xml:space="preserve"> </v>
      </c>
      <c r="BY100" s="22" t="str">
        <f t="shared" si="1336"/>
        <v xml:space="preserve"> </v>
      </c>
      <c r="BZ100" s="21"/>
      <c r="CA100" s="21"/>
      <c r="CB100" s="63"/>
      <c r="CC100" s="22" t="str">
        <f t="shared" si="1049"/>
        <v xml:space="preserve"> </v>
      </c>
      <c r="CD100" s="22" t="str">
        <f t="shared" si="868"/>
        <v xml:space="preserve"> </v>
      </c>
      <c r="CE100" s="21">
        <f t="shared" si="1337"/>
        <v>0</v>
      </c>
      <c r="CF100" s="21">
        <f t="shared" si="1338"/>
        <v>0</v>
      </c>
      <c r="CG100" s="21">
        <v>0</v>
      </c>
      <c r="CH100" s="22" t="str">
        <f t="shared" si="871"/>
        <v xml:space="preserve"> </v>
      </c>
      <c r="CI100" s="22" t="str">
        <f t="shared" si="912"/>
        <v xml:space="preserve"> </v>
      </c>
      <c r="CJ100" s="21"/>
      <c r="CK100" s="21"/>
      <c r="CL100" s="63"/>
      <c r="CM100" s="22" t="str">
        <f t="shared" si="874"/>
        <v xml:space="preserve"> </v>
      </c>
      <c r="CN100" s="22" t="str">
        <f t="shared" si="913"/>
        <v xml:space="preserve"> </v>
      </c>
      <c r="CO100" s="21"/>
      <c r="CP100" s="21"/>
      <c r="CQ100" s="63"/>
      <c r="CR100" s="22" t="str">
        <f t="shared" si="877"/>
        <v xml:space="preserve"> </v>
      </c>
      <c r="CS100" s="22" t="str">
        <f t="shared" si="878"/>
        <v xml:space="preserve"> </v>
      </c>
      <c r="CT100" s="21"/>
      <c r="CU100" s="21"/>
      <c r="CV100" s="63"/>
      <c r="CW100" s="22" t="str">
        <f t="shared" si="914"/>
        <v xml:space="preserve"> </v>
      </c>
      <c r="CX100" s="22" t="str">
        <f t="shared" si="915"/>
        <v xml:space="preserve"> </v>
      </c>
      <c r="CY100" s="21"/>
      <c r="CZ100" s="21"/>
      <c r="DA100" s="63"/>
      <c r="DB100" s="22" t="str">
        <f t="shared" si="1274"/>
        <v xml:space="preserve"> </v>
      </c>
      <c r="DC100" s="22" t="str">
        <f t="shared" si="884"/>
        <v xml:space="preserve"> </v>
      </c>
      <c r="DD100" s="21"/>
      <c r="DE100" s="21"/>
      <c r="DF100" s="63"/>
      <c r="DG100" s="45" t="str">
        <f t="shared" si="1339"/>
        <v xml:space="preserve"> </v>
      </c>
      <c r="DH100" s="45" t="str">
        <f t="shared" si="1340"/>
        <v xml:space="preserve"> </v>
      </c>
      <c r="DI100" s="21"/>
      <c r="DJ100" s="63"/>
      <c r="DK100" s="22" t="str">
        <f t="shared" ref="DK100:DK102" si="1344">IF(DI100=0," ",IF(DI100/DJ100*100&gt;200,"св.200",DI100/DJ100))</f>
        <v xml:space="preserve"> </v>
      </c>
      <c r="DL100" s="21"/>
      <c r="DM100" s="21"/>
      <c r="DN100" s="63"/>
      <c r="DO100" s="22" t="str">
        <f t="shared" si="1325"/>
        <v xml:space="preserve"> </v>
      </c>
      <c r="DP100" s="51" t="str">
        <f t="shared" si="894"/>
        <v xml:space="preserve"> </v>
      </c>
      <c r="DQ100" s="21">
        <v>49454.35</v>
      </c>
      <c r="DR100" s="21"/>
      <c r="DS100" s="63"/>
      <c r="DT100" s="22" t="str">
        <f t="shared" si="1112"/>
        <v xml:space="preserve"> </v>
      </c>
      <c r="DU100" s="22" t="str">
        <f t="shared" si="1191"/>
        <v xml:space="preserve"> </v>
      </c>
      <c r="DV100" s="57"/>
      <c r="DW100" s="57"/>
      <c r="DX100" s="57"/>
      <c r="DY100" s="57"/>
      <c r="DZ100" s="57"/>
      <c r="EA100" s="57"/>
      <c r="EB100" s="57"/>
      <c r="EC100" s="57"/>
      <c r="ED100" s="57"/>
      <c r="EE100" s="57"/>
      <c r="EF100" s="57"/>
      <c r="EG100" s="57"/>
      <c r="EH100" s="57"/>
      <c r="EI100" s="57"/>
      <c r="EJ100" s="57"/>
      <c r="EK100" s="57"/>
      <c r="EL100" s="57"/>
      <c r="EM100" s="57"/>
      <c r="EN100" s="57"/>
    </row>
    <row r="101" spans="1:144" s="16" customFormat="1" ht="15.75" x14ac:dyDescent="0.25">
      <c r="A101" s="15"/>
      <c r="B101" s="7" t="s">
        <v>137</v>
      </c>
      <c r="C101" s="24">
        <f>SUM(C102:C107)</f>
        <v>39531583.739999995</v>
      </c>
      <c r="D101" s="24">
        <f t="shared" ref="D101" si="1345">SUM(D102:D107)</f>
        <v>18699818.359999999</v>
      </c>
      <c r="E101" s="24">
        <v>16035886.820000002</v>
      </c>
      <c r="F101" s="20">
        <f>IF(D101&lt;=0," ",IF(D101/C101*100&gt;200,"СВ.200",D101/C101))</f>
        <v>0.47303488984881237</v>
      </c>
      <c r="G101" s="20">
        <f t="shared" si="897"/>
        <v>1.1661231193448893</v>
      </c>
      <c r="H101" s="24">
        <f t="shared" ref="H101" si="1346">SUM(H102:H107)</f>
        <v>36945094.600000001</v>
      </c>
      <c r="I101" s="24">
        <f t="shared" ref="I101" si="1347">SUM(I102:I107)</f>
        <v>17463427.610000003</v>
      </c>
      <c r="J101" s="39">
        <v>14666737.709999999</v>
      </c>
      <c r="K101" s="20">
        <f>IF(I101&lt;=0," ",IF(I101/H101*100&gt;200,"СВ.200",I101/H101))</f>
        <v>0.4726859627529551</v>
      </c>
      <c r="L101" s="20">
        <f>IF(J101=0," ",IF(I101/J101*100&gt;200,"св.200",I101/J101))</f>
        <v>1.1906824786328032</v>
      </c>
      <c r="M101" s="24">
        <f t="shared" ref="M101" si="1348">SUM(M102:M107)</f>
        <v>30550037.699999999</v>
      </c>
      <c r="N101" s="24">
        <f t="shared" ref="N101" si="1349">SUM(N102:N107)</f>
        <v>15406492.700000001</v>
      </c>
      <c r="O101" s="39">
        <v>12610046.16</v>
      </c>
      <c r="P101" s="20">
        <f t="shared" si="1268"/>
        <v>0.50430355770068336</v>
      </c>
      <c r="Q101" s="20">
        <f t="shared" si="823"/>
        <v>1.2217633864712198</v>
      </c>
      <c r="R101" s="24">
        <f t="shared" ref="R101" si="1350">SUM(R102:R107)</f>
        <v>1526000</v>
      </c>
      <c r="S101" s="24">
        <f t="shared" ref="S101" si="1351">SUM(S102:S107)</f>
        <v>734191.04</v>
      </c>
      <c r="T101" s="39">
        <v>757011.31</v>
      </c>
      <c r="U101" s="20">
        <f t="shared" si="1269"/>
        <v>0.48112125819134993</v>
      </c>
      <c r="V101" s="20">
        <f t="shared" si="827"/>
        <v>0.96985478327926167</v>
      </c>
      <c r="W101" s="24">
        <f t="shared" ref="W101" si="1352">SUM(W102:W107)</f>
        <v>220056.9</v>
      </c>
      <c r="X101" s="24">
        <f t="shared" ref="X101" si="1353">SUM(X102:X107)</f>
        <v>87109.09</v>
      </c>
      <c r="Y101" s="39">
        <v>76036.959999999992</v>
      </c>
      <c r="Z101" s="20">
        <f t="shared" si="1284"/>
        <v>0.39584802839629202</v>
      </c>
      <c r="AA101" s="20">
        <f t="shared" si="831"/>
        <v>1.1456151061273361</v>
      </c>
      <c r="AB101" s="24">
        <f t="shared" ref="AB101" si="1354">SUM(AB102:AB107)</f>
        <v>639000</v>
      </c>
      <c r="AC101" s="24">
        <f t="shared" ref="AC101" si="1355">SUM(AC102:AC107)</f>
        <v>124763.78</v>
      </c>
      <c r="AD101" s="39">
        <v>72299.710000000006</v>
      </c>
      <c r="AE101" s="20">
        <f t="shared" si="1270"/>
        <v>0.19524848200312989</v>
      </c>
      <c r="AF101" s="20">
        <f t="shared" si="835"/>
        <v>1.7256470323324946</v>
      </c>
      <c r="AG101" s="24">
        <f t="shared" ref="AG101" si="1356">SUM(AG102:AG107)</f>
        <v>4010000</v>
      </c>
      <c r="AH101" s="24">
        <f t="shared" ref="AH101" si="1357">SUM(AH102:AH107)</f>
        <v>1110871</v>
      </c>
      <c r="AI101" s="39">
        <v>1151343.5699999998</v>
      </c>
      <c r="AJ101" s="20">
        <f t="shared" si="1271"/>
        <v>0.27702518703241896</v>
      </c>
      <c r="AK101" s="20">
        <f t="shared" si="839"/>
        <v>0.96484753026414194</v>
      </c>
      <c r="AL101" s="24">
        <f t="shared" ref="AL101" si="1358">SUM(AL102:AL107)</f>
        <v>0</v>
      </c>
      <c r="AM101" s="24">
        <f t="shared" ref="AM101" si="1359">SUM(AM102:AM107)</f>
        <v>0</v>
      </c>
      <c r="AN101" s="39">
        <v>0</v>
      </c>
      <c r="AO101" s="20" t="str">
        <f t="shared" si="1164"/>
        <v xml:space="preserve"> </v>
      </c>
      <c r="AP101" s="20" t="str">
        <f t="shared" si="842"/>
        <v xml:space="preserve"> </v>
      </c>
      <c r="AQ101" s="24">
        <f t="shared" ref="AQ101" si="1360">SUM(AQ102:AQ107)</f>
        <v>2586489.14</v>
      </c>
      <c r="AR101" s="24">
        <f t="shared" ref="AR101" si="1361">SUM(AR102:AR107)</f>
        <v>1236390.75</v>
      </c>
      <c r="AS101" s="39">
        <v>1369149.11</v>
      </c>
      <c r="AT101" s="20">
        <f>IF(AR101&lt;=0," ",IF(AQ101&lt;=0," ",IF(AR101/AQ101*100&gt;200,"СВ.200",AR101/AQ101)))</f>
        <v>0.47801892181925032</v>
      </c>
      <c r="AU101" s="20">
        <f>IF(AS101=0," ",IF(AR101/AS101*100&gt;200,"св.200",AR101/AS101))</f>
        <v>0.90303586436980554</v>
      </c>
      <c r="AV101" s="24">
        <f t="shared" ref="AV101" si="1362">SUM(AV102:AV107)</f>
        <v>300000</v>
      </c>
      <c r="AW101" s="24">
        <f t="shared" ref="AW101" si="1363">SUM(AW102:AW107)</f>
        <v>74602.509999999995</v>
      </c>
      <c r="AX101" s="39">
        <v>82905.97</v>
      </c>
      <c r="AY101" s="20">
        <f t="shared" si="1272"/>
        <v>0.24867503333333332</v>
      </c>
      <c r="AZ101" s="20">
        <f t="shared" si="848"/>
        <v>0.89984484832636291</v>
      </c>
      <c r="BA101" s="24">
        <f t="shared" ref="BA101" si="1364">SUM(BA102:BA107)</f>
        <v>158396.04</v>
      </c>
      <c r="BB101" s="24">
        <f t="shared" ref="BB101" si="1365">SUM(BB102:BB107)</f>
        <v>156882.08000000002</v>
      </c>
      <c r="BC101" s="39">
        <v>100469.06999999999</v>
      </c>
      <c r="BD101" s="20">
        <f t="shared" si="851"/>
        <v>0.99044193276549086</v>
      </c>
      <c r="BE101" s="20">
        <f t="shared" si="852"/>
        <v>1.5614962893555204</v>
      </c>
      <c r="BF101" s="24">
        <f t="shared" ref="BF101" si="1366">SUM(BF102:BF107)</f>
        <v>415032.5</v>
      </c>
      <c r="BG101" s="24">
        <f t="shared" ref="BG101" si="1367">SUM(BG102:BG107)</f>
        <v>192969.76</v>
      </c>
      <c r="BH101" s="39">
        <v>227731.65</v>
      </c>
      <c r="BI101" s="20">
        <f t="shared" si="1273"/>
        <v>0.46495096167167632</v>
      </c>
      <c r="BJ101" s="20">
        <f t="shared" si="856"/>
        <v>0.84735591210093109</v>
      </c>
      <c r="BK101" s="24">
        <f t="shared" ref="BK101" si="1368">SUM(BK102:BK107)</f>
        <v>540000</v>
      </c>
      <c r="BL101" s="24">
        <f t="shared" ref="BL101" si="1369">SUM(BL102:BL107)</f>
        <v>224588.65</v>
      </c>
      <c r="BM101" s="39">
        <v>224588.65</v>
      </c>
      <c r="BN101" s="20">
        <f t="shared" si="1139"/>
        <v>0.41590490740740738</v>
      </c>
      <c r="BO101" s="20">
        <f t="shared" si="860"/>
        <v>1</v>
      </c>
      <c r="BP101" s="24">
        <f t="shared" ref="BP101" si="1370">SUM(BP102:BP107)</f>
        <v>250000</v>
      </c>
      <c r="BQ101" s="24">
        <f t="shared" ref="BQ101" si="1371">SUM(BQ102:BQ107)</f>
        <v>85836.66</v>
      </c>
      <c r="BR101" s="39">
        <v>110523.17</v>
      </c>
      <c r="BS101" s="20">
        <f t="shared" si="899"/>
        <v>0.34334664000000004</v>
      </c>
      <c r="BT101" s="20">
        <f t="shared" si="863"/>
        <v>0.7766395046396154</v>
      </c>
      <c r="BU101" s="24">
        <f t="shared" ref="BU101" si="1372">SUM(BU102:BU107)</f>
        <v>739000</v>
      </c>
      <c r="BV101" s="24">
        <f t="shared" ref="BV101" si="1373">SUM(BV102:BV107)</f>
        <v>330281.11</v>
      </c>
      <c r="BW101" s="39">
        <v>292404.04000000004</v>
      </c>
      <c r="BX101" s="20">
        <f t="shared" ref="BX101:BX102" si="1374">IF(BV101&lt;=0," ",IF(BU101&lt;=0," ",IF(BV101/BU101*100&gt;200,"СВ.200",BV101/BU101)))</f>
        <v>0.44692978349120432</v>
      </c>
      <c r="BY101" s="20">
        <f t="shared" ref="BY101:BY102" si="1375">IF(BW101=0," ",IF(BV101/BW101*100&gt;200,"св.200",BV101/BW101))</f>
        <v>1.12953675332256</v>
      </c>
      <c r="BZ101" s="24">
        <f t="shared" ref="BZ101" si="1376">SUM(BZ102:BZ107)</f>
        <v>0</v>
      </c>
      <c r="CA101" s="24">
        <f t="shared" ref="CA101" si="1377">SUM(CA102:CA107)</f>
        <v>3081.39</v>
      </c>
      <c r="CB101" s="39">
        <v>219500</v>
      </c>
      <c r="CC101" s="20" t="str">
        <f t="shared" si="1049"/>
        <v xml:space="preserve"> </v>
      </c>
      <c r="CD101" s="20">
        <f t="shared" si="868"/>
        <v>1.4038223234624145E-2</v>
      </c>
      <c r="CE101" s="24">
        <f t="shared" ref="CE101" si="1378">SUM(CE102:CE107)</f>
        <v>50000</v>
      </c>
      <c r="CF101" s="24">
        <f t="shared" ref="CF101" si="1379">SUM(CF102:CF107)</f>
        <v>87651.53</v>
      </c>
      <c r="CG101" s="39">
        <v>4589.51</v>
      </c>
      <c r="CH101" s="20">
        <f t="shared" si="871"/>
        <v>1.7530306</v>
      </c>
      <c r="CI101" s="20" t="str">
        <f t="shared" si="912"/>
        <v>св.200</v>
      </c>
      <c r="CJ101" s="24">
        <f t="shared" ref="CJ101" si="1380">SUM(CJ102:CJ107)</f>
        <v>50000</v>
      </c>
      <c r="CK101" s="24">
        <f t="shared" ref="CK101" si="1381">SUM(CK102:CK107)</f>
        <v>87651.53</v>
      </c>
      <c r="CL101" s="39">
        <v>4589.51</v>
      </c>
      <c r="CM101" s="20">
        <f t="shared" si="874"/>
        <v>1.7530306</v>
      </c>
      <c r="CN101" s="20" t="str">
        <f t="shared" si="913"/>
        <v>св.200</v>
      </c>
      <c r="CO101" s="24">
        <f t="shared" ref="CO101" si="1382">SUM(CO102:CO107)</f>
        <v>0</v>
      </c>
      <c r="CP101" s="24">
        <f t="shared" ref="CP101" si="1383">SUM(CP102:CP107)</f>
        <v>0</v>
      </c>
      <c r="CQ101" s="39">
        <v>0</v>
      </c>
      <c r="CR101" s="20" t="str">
        <f t="shared" si="877"/>
        <v xml:space="preserve"> </v>
      </c>
      <c r="CS101" s="20" t="str">
        <f t="shared" si="878"/>
        <v xml:space="preserve"> </v>
      </c>
      <c r="CT101" s="24">
        <f t="shared" ref="CT101" si="1384">SUM(CT102:CT107)</f>
        <v>10000</v>
      </c>
      <c r="CU101" s="24">
        <f t="shared" ref="CU101" si="1385">SUM(CU102:CU107)</f>
        <v>0</v>
      </c>
      <c r="CV101" s="39">
        <v>0</v>
      </c>
      <c r="CW101" s="31" t="str">
        <f t="shared" si="914"/>
        <v xml:space="preserve"> </v>
      </c>
      <c r="CX101" s="31" t="str">
        <f t="shared" si="915"/>
        <v xml:space="preserve"> </v>
      </c>
      <c r="CY101" s="24">
        <f t="shared" ref="CY101" si="1386">SUM(CY102:CY107)</f>
        <v>0</v>
      </c>
      <c r="CZ101" s="24">
        <f t="shared" ref="CZ101" si="1387">SUM(CZ102:CZ107)</f>
        <v>0</v>
      </c>
      <c r="DA101" s="39">
        <v>0</v>
      </c>
      <c r="DB101" s="20" t="str">
        <f t="shared" si="1274"/>
        <v xml:space="preserve"> </v>
      </c>
      <c r="DC101" s="20" t="str">
        <f t="shared" si="884"/>
        <v xml:space="preserve"> </v>
      </c>
      <c r="DD101" s="24">
        <f t="shared" ref="DD101" si="1388">SUM(DD102:DD107)</f>
        <v>0</v>
      </c>
      <c r="DE101" s="24">
        <f t="shared" ref="DE101" si="1389">SUM(DE102:DE107)</f>
        <v>0</v>
      </c>
      <c r="DF101" s="39">
        <v>2460.1</v>
      </c>
      <c r="DG101" s="20" t="str">
        <f t="shared" si="1321"/>
        <v xml:space="preserve"> </v>
      </c>
      <c r="DH101" s="20">
        <f t="shared" si="888"/>
        <v>0</v>
      </c>
      <c r="DI101" s="24">
        <f t="shared" ref="DI101" si="1390">SUM(DI102:DI107)</f>
        <v>-443.07</v>
      </c>
      <c r="DJ101" s="39">
        <v>0</v>
      </c>
      <c r="DK101" s="20" t="str">
        <f t="shared" si="890"/>
        <v xml:space="preserve"> </v>
      </c>
      <c r="DL101" s="24">
        <f t="shared" ref="DL101" si="1391">SUM(DL102:DL107)</f>
        <v>39109.480000000003</v>
      </c>
      <c r="DM101" s="24">
        <f t="shared" ref="DM101" si="1392">SUM(DM102:DM107)</f>
        <v>51651.810000000005</v>
      </c>
      <c r="DN101" s="39">
        <v>59592.25</v>
      </c>
      <c r="DO101" s="20">
        <f t="shared" si="1325"/>
        <v>1.3206979484258037</v>
      </c>
      <c r="DP101" s="50">
        <f t="shared" ref="DP101" si="1393">IF(DM101=0," ",IF(DM101/DN101*100&gt;200,"св.200",DM101/DN101))</f>
        <v>0.86675381446412925</v>
      </c>
      <c r="DQ101" s="24">
        <f t="shared" ref="DQ101" si="1394">SUM(DQ102:DQ107)</f>
        <v>84951.12</v>
      </c>
      <c r="DR101" s="24">
        <f t="shared" ref="DR101" si="1395">SUM(DR102:DR107)</f>
        <v>29288.32</v>
      </c>
      <c r="DS101" s="39">
        <v>44384.7</v>
      </c>
      <c r="DT101" s="20">
        <f t="shared" si="1112"/>
        <v>0.34476673173938144</v>
      </c>
      <c r="DU101" s="20">
        <f t="shared" ref="DU101:DU102" si="1396">IF(DR101=0," ",IF(DR101/DS101*100&gt;200,"св.200",DR101/DS101))</f>
        <v>0.65987423594166461</v>
      </c>
      <c r="DV101" s="56"/>
      <c r="DW101" s="56"/>
      <c r="DX101" s="56"/>
      <c r="DY101" s="56"/>
      <c r="DZ101" s="56"/>
      <c r="EA101" s="56"/>
      <c r="EB101" s="56"/>
      <c r="EC101" s="56"/>
      <c r="ED101" s="56"/>
      <c r="EE101" s="56"/>
      <c r="EF101" s="56"/>
      <c r="EG101" s="56"/>
      <c r="EH101" s="56"/>
      <c r="EI101" s="56"/>
      <c r="EJ101" s="56"/>
      <c r="EK101" s="56"/>
      <c r="EL101" s="56"/>
      <c r="EM101" s="56"/>
      <c r="EN101" s="56"/>
    </row>
    <row r="102" spans="1:144" s="14" customFormat="1" ht="15.75" customHeight="1" outlineLevel="1" x14ac:dyDescent="0.25">
      <c r="A102" s="13">
        <v>81</v>
      </c>
      <c r="B102" s="8" t="s">
        <v>6</v>
      </c>
      <c r="C102" s="21">
        <f>H102+AQ102</f>
        <v>33984201.119999997</v>
      </c>
      <c r="D102" s="21">
        <f>I102+AR102</f>
        <v>16562801.560000001</v>
      </c>
      <c r="E102" s="21">
        <v>14166535.65</v>
      </c>
      <c r="F102" s="22">
        <f>IF(D102&lt;=0," ",IF(D102/C102*100&gt;200,"СВ.200",D102/C102))</f>
        <v>0.4873676889303909</v>
      </c>
      <c r="G102" s="22">
        <f t="shared" ref="G102:G133" si="1397">IF(E102=0," ",IF(D102/E102*100&gt;200,"св.200",D102/E102))</f>
        <v>1.1691497462190059</v>
      </c>
      <c r="H102" s="21">
        <f t="shared" ref="H102" si="1398">M102+R102+W102+AB102+AG102+AL102</f>
        <v>32497550</v>
      </c>
      <c r="I102" s="21">
        <f>N102+S102+X102+AC102+AH102+AM102</f>
        <v>15903146.560000001</v>
      </c>
      <c r="J102" s="19">
        <v>13331497.670000002</v>
      </c>
      <c r="K102" s="22">
        <f>IF(I102&lt;=0," ",IF(I102/H102*100&gt;200,"СВ.200",I102/H102))</f>
        <v>0.4893644770144211</v>
      </c>
      <c r="L102" s="22">
        <f>IF(J102=0," ",IF(I102/J102*100&gt;200,"св.200",I102/J102))</f>
        <v>1.1929002242401472</v>
      </c>
      <c r="M102" s="21">
        <v>29384550</v>
      </c>
      <c r="N102" s="21">
        <v>14763630.26</v>
      </c>
      <c r="O102" s="63">
        <v>12135345.550000001</v>
      </c>
      <c r="P102" s="22">
        <f t="shared" si="1268"/>
        <v>0.50242832576983487</v>
      </c>
      <c r="Q102" s="22">
        <f t="shared" si="823"/>
        <v>1.2165809534776699</v>
      </c>
      <c r="R102" s="21">
        <v>1526000</v>
      </c>
      <c r="S102" s="21">
        <v>734191.04</v>
      </c>
      <c r="T102" s="63">
        <v>757011.31</v>
      </c>
      <c r="U102" s="22">
        <f t="shared" si="1269"/>
        <v>0.48112125819134993</v>
      </c>
      <c r="V102" s="22">
        <f t="shared" si="827"/>
        <v>0.96985478327926167</v>
      </c>
      <c r="W102" s="21"/>
      <c r="X102" s="21"/>
      <c r="Y102" s="63"/>
      <c r="Z102" s="22" t="str">
        <f t="shared" si="1284"/>
        <v xml:space="preserve"> </v>
      </c>
      <c r="AA102" s="22" t="str">
        <f t="shared" si="831"/>
        <v xml:space="preserve"> </v>
      </c>
      <c r="AB102" s="21">
        <v>386000</v>
      </c>
      <c r="AC102" s="21">
        <v>34642.82</v>
      </c>
      <c r="AD102" s="63">
        <v>26724.97</v>
      </c>
      <c r="AE102" s="22">
        <f t="shared" si="1270"/>
        <v>8.9748238341968906E-2</v>
      </c>
      <c r="AF102" s="22">
        <f t="shared" si="835"/>
        <v>1.2962716141496136</v>
      </c>
      <c r="AG102" s="21">
        <v>1201000</v>
      </c>
      <c r="AH102" s="21">
        <v>370682.44</v>
      </c>
      <c r="AI102" s="63">
        <v>412415.84</v>
      </c>
      <c r="AJ102" s="22">
        <f t="shared" si="1271"/>
        <v>0.30864482930890924</v>
      </c>
      <c r="AK102" s="22">
        <f t="shared" si="839"/>
        <v>0.89880747548396778</v>
      </c>
      <c r="AL102" s="21"/>
      <c r="AM102" s="21"/>
      <c r="AN102" s="63"/>
      <c r="AO102" s="22" t="str">
        <f t="shared" si="1164"/>
        <v xml:space="preserve"> </v>
      </c>
      <c r="AP102" s="22" t="str">
        <f t="shared" si="842"/>
        <v xml:space="preserve"> </v>
      </c>
      <c r="AQ102" s="21">
        <f t="shared" ref="AQ102" si="1399">AV102+BA102+BF102+BK102+BP102+BU102+BZ102+CE102+CT102+CY102+DD102+DL102+DQ102</f>
        <v>1486651.12</v>
      </c>
      <c r="AR102" s="21">
        <f>AW102+BB102+BG102+BL102+BQ102+BV102+CA102+CF102+++++CU102+CZ102+DE102+DI102+DM102+DR102</f>
        <v>659654.99999999988</v>
      </c>
      <c r="AS102" s="36">
        <v>835037.98</v>
      </c>
      <c r="AT102" s="22">
        <f>IF(AR102&lt;=0," ",IF(AQ102&lt;=0," ",IF(AR102/AQ102*100&gt;200,"СВ.200",AR102/AQ102)))</f>
        <v>0.44371876570476054</v>
      </c>
      <c r="AU102" s="22">
        <f>IF(AS102=0," ",IF(AR102/AS102*100&gt;200,"св.200",AR102/AS102))</f>
        <v>0.78997005621229333</v>
      </c>
      <c r="AV102" s="21">
        <v>300000</v>
      </c>
      <c r="AW102" s="21">
        <v>74602.509999999995</v>
      </c>
      <c r="AX102" s="63">
        <v>82905.97</v>
      </c>
      <c r="AY102" s="22">
        <f t="shared" si="1272"/>
        <v>0.24867503333333332</v>
      </c>
      <c r="AZ102" s="22">
        <f t="shared" si="848"/>
        <v>0.89984484832636291</v>
      </c>
      <c r="BA102" s="21"/>
      <c r="BB102" s="21"/>
      <c r="BC102" s="63"/>
      <c r="BD102" s="22" t="str">
        <f t="shared" si="851"/>
        <v xml:space="preserve"> </v>
      </c>
      <c r="BE102" s="22" t="str">
        <f t="shared" si="852"/>
        <v xml:space="preserve"> </v>
      </c>
      <c r="BF102" s="21"/>
      <c r="BG102" s="21"/>
      <c r="BH102" s="63"/>
      <c r="BI102" s="22" t="str">
        <f t="shared" si="1273"/>
        <v xml:space="preserve"> </v>
      </c>
      <c r="BJ102" s="22" t="str">
        <f t="shared" si="856"/>
        <v xml:space="preserve"> </v>
      </c>
      <c r="BK102" s="21">
        <v>540000</v>
      </c>
      <c r="BL102" s="21">
        <v>224588.65</v>
      </c>
      <c r="BM102" s="63">
        <v>224588.65</v>
      </c>
      <c r="BN102" s="22">
        <f t="shared" si="1139"/>
        <v>0.41590490740740738</v>
      </c>
      <c r="BO102" s="22">
        <f t="shared" si="860"/>
        <v>1</v>
      </c>
      <c r="BP102" s="21">
        <v>250000</v>
      </c>
      <c r="BQ102" s="21">
        <v>85836.66</v>
      </c>
      <c r="BR102" s="63">
        <v>110523.17</v>
      </c>
      <c r="BS102" s="22">
        <f t="shared" ref="BS102:BS133" si="1400">IF(BQ102&lt;=0," ",IF(BP102&lt;=0," ",IF(BQ102/BP102*100&gt;200,"СВ.200",BQ102/BP102)))</f>
        <v>0.34334664000000004</v>
      </c>
      <c r="BT102" s="22">
        <f t="shared" si="863"/>
        <v>0.7766395046396154</v>
      </c>
      <c r="BU102" s="21">
        <v>307000</v>
      </c>
      <c r="BV102" s="21">
        <v>145145</v>
      </c>
      <c r="BW102" s="63">
        <v>115095</v>
      </c>
      <c r="BX102" s="22">
        <f t="shared" si="1374"/>
        <v>0.47278501628664493</v>
      </c>
      <c r="BY102" s="22">
        <f t="shared" si="1375"/>
        <v>1.261088665884704</v>
      </c>
      <c r="BZ102" s="21"/>
      <c r="CA102" s="21"/>
      <c r="CB102" s="63">
        <v>219500</v>
      </c>
      <c r="CC102" s="22" t="str">
        <f t="shared" si="1049"/>
        <v xml:space="preserve"> </v>
      </c>
      <c r="CD102" s="22">
        <f t="shared" si="868"/>
        <v>0</v>
      </c>
      <c r="CE102" s="21">
        <f t="shared" ref="CE102" si="1401">CJ102+CO102</f>
        <v>50000</v>
      </c>
      <c r="CF102" s="21">
        <f t="shared" ref="CF102" si="1402">CK102+CP102</f>
        <v>87651.53</v>
      </c>
      <c r="CG102" s="21">
        <v>4589.51</v>
      </c>
      <c r="CH102" s="22">
        <f t="shared" si="871"/>
        <v>1.7530306</v>
      </c>
      <c r="CI102" s="22" t="str">
        <f t="shared" si="912"/>
        <v>св.200</v>
      </c>
      <c r="CJ102" s="21">
        <v>50000</v>
      </c>
      <c r="CK102" s="21">
        <v>87651.53</v>
      </c>
      <c r="CL102" s="63">
        <v>4589.51</v>
      </c>
      <c r="CM102" s="22">
        <f t="shared" si="874"/>
        <v>1.7530306</v>
      </c>
      <c r="CN102" s="22" t="str">
        <f t="shared" si="913"/>
        <v>св.200</v>
      </c>
      <c r="CO102" s="21"/>
      <c r="CP102" s="21"/>
      <c r="CQ102" s="63"/>
      <c r="CR102" s="22" t="str">
        <f t="shared" si="877"/>
        <v xml:space="preserve"> </v>
      </c>
      <c r="CS102" s="22" t="str">
        <f t="shared" si="878"/>
        <v xml:space="preserve"> </v>
      </c>
      <c r="CT102" s="21">
        <v>10000</v>
      </c>
      <c r="CU102" s="21"/>
      <c r="CV102" s="63"/>
      <c r="CW102" s="22" t="str">
        <f t="shared" si="914"/>
        <v xml:space="preserve"> </v>
      </c>
      <c r="CX102" s="22" t="str">
        <f t="shared" si="915"/>
        <v xml:space="preserve"> </v>
      </c>
      <c r="CY102" s="21"/>
      <c r="CZ102" s="21"/>
      <c r="DA102" s="63"/>
      <c r="DB102" s="22" t="str">
        <f t="shared" si="1274"/>
        <v xml:space="preserve"> </v>
      </c>
      <c r="DC102" s="22" t="str">
        <f t="shared" si="884"/>
        <v xml:space="preserve"> </v>
      </c>
      <c r="DD102" s="21"/>
      <c r="DE102" s="21"/>
      <c r="DF102" s="63">
        <v>2460.1</v>
      </c>
      <c r="DG102" s="22" t="str">
        <f t="shared" si="1321"/>
        <v xml:space="preserve"> </v>
      </c>
      <c r="DH102" s="22">
        <f t="shared" si="888"/>
        <v>0</v>
      </c>
      <c r="DI102" s="21"/>
      <c r="DJ102" s="63"/>
      <c r="DK102" s="22" t="str">
        <f t="shared" si="1344"/>
        <v xml:space="preserve"> </v>
      </c>
      <c r="DL102" s="21"/>
      <c r="DM102" s="21">
        <v>12542.33</v>
      </c>
      <c r="DN102" s="63">
        <v>52083.48</v>
      </c>
      <c r="DO102" s="22" t="str">
        <f t="shared" ref="DO102:DO104" si="1403">IF(DM102&lt;=0," ",IF(DL102&lt;=0," ",IF(DM102/DL102*100&gt;200,"СВ.200",DM102/DL102)))</f>
        <v xml:space="preserve"> </v>
      </c>
      <c r="DP102" s="51">
        <f t="shared" ref="DP102:DP104" si="1404">IF(DN102=0," ",IF(DM102/DN102*100&gt;200,"св.200",DM102/DN102))</f>
        <v>0.240812057873245</v>
      </c>
      <c r="DQ102" s="21">
        <v>29651.119999999999</v>
      </c>
      <c r="DR102" s="21">
        <v>29288.32</v>
      </c>
      <c r="DS102" s="63">
        <v>23292.1</v>
      </c>
      <c r="DT102" s="22">
        <f t="shared" si="1112"/>
        <v>0.98776437449917576</v>
      </c>
      <c r="DU102" s="22">
        <f t="shared" si="1396"/>
        <v>1.2574357829478666</v>
      </c>
      <c r="DV102" s="57"/>
      <c r="DW102" s="57"/>
      <c r="DX102" s="57"/>
      <c r="DY102" s="57"/>
      <c r="DZ102" s="57"/>
      <c r="EA102" s="57"/>
      <c r="EB102" s="57"/>
      <c r="EC102" s="57"/>
      <c r="ED102" s="57"/>
      <c r="EE102" s="57"/>
      <c r="EF102" s="57"/>
      <c r="EG102" s="57"/>
      <c r="EH102" s="57"/>
      <c r="EI102" s="57"/>
      <c r="EJ102" s="57"/>
      <c r="EK102" s="57"/>
      <c r="EL102" s="57"/>
      <c r="EM102" s="57"/>
      <c r="EN102" s="57"/>
    </row>
    <row r="103" spans="1:144" s="14" customFormat="1" ht="15.75" customHeight="1" outlineLevel="1" x14ac:dyDescent="0.25">
      <c r="A103" s="13">
        <f>A102+1</f>
        <v>82</v>
      </c>
      <c r="B103" s="8" t="s">
        <v>11</v>
      </c>
      <c r="C103" s="21">
        <f>H103+AQ103</f>
        <v>1071382.5</v>
      </c>
      <c r="D103" s="21">
        <f>I103+AR103</f>
        <v>507064.14</v>
      </c>
      <c r="E103" s="21">
        <v>513355.99</v>
      </c>
      <c r="F103" s="22">
        <f>IF(D103&lt;=0," ",IF(D103/C103*100&gt;200,"СВ.200",D103/C103))</f>
        <v>0.47328021504924711</v>
      </c>
      <c r="G103" s="22">
        <f t="shared" si="1397"/>
        <v>0.98774369029959119</v>
      </c>
      <c r="H103" s="21">
        <f t="shared" ref="H103:H107" si="1405">M103+R103+W103+AB103+AG103+AL103</f>
        <v>456350</v>
      </c>
      <c r="I103" s="21">
        <f>N103+S103+X103+AC103+AH103+AM103</f>
        <v>240586.41999999998</v>
      </c>
      <c r="J103" s="19">
        <v>182303.2</v>
      </c>
      <c r="K103" s="22">
        <f>IF(I103&lt;=0," ",IF(I103/H103*100&gt;200,"СВ.200",I103/H103))</f>
        <v>0.527197151309302</v>
      </c>
      <c r="L103" s="22">
        <f>IF(J103=0," ",IF(I103/J103*100&gt;200,"св.200",I103/J103))</f>
        <v>1.3197048653013219</v>
      </c>
      <c r="M103" s="21">
        <v>162350</v>
      </c>
      <c r="N103" s="21">
        <v>150831.41</v>
      </c>
      <c r="O103" s="63">
        <v>63279.94</v>
      </c>
      <c r="P103" s="22">
        <f t="shared" si="1268"/>
        <v>0.92905087773329231</v>
      </c>
      <c r="Q103" s="22" t="str">
        <f t="shared" si="823"/>
        <v>св.200</v>
      </c>
      <c r="R103" s="21"/>
      <c r="S103" s="21"/>
      <c r="T103" s="63"/>
      <c r="U103" s="22" t="str">
        <f t="shared" si="1269"/>
        <v xml:space="preserve"> </v>
      </c>
      <c r="V103" s="22" t="str">
        <f t="shared" ref="V103:V107" si="1406">IF(S103=0," ",IF(S103/T103*100&gt;200,"св.200",S103/T103))</f>
        <v xml:space="preserve"> </v>
      </c>
      <c r="W103" s="21"/>
      <c r="X103" s="21"/>
      <c r="Y103" s="63"/>
      <c r="Z103" s="22" t="str">
        <f t="shared" si="1284"/>
        <v xml:space="preserve"> </v>
      </c>
      <c r="AA103" s="22" t="str">
        <f t="shared" si="831"/>
        <v xml:space="preserve"> </v>
      </c>
      <c r="AB103" s="21">
        <v>54000</v>
      </c>
      <c r="AC103" s="21">
        <v>6751.99</v>
      </c>
      <c r="AD103" s="63">
        <v>24981.15</v>
      </c>
      <c r="AE103" s="22">
        <f t="shared" si="1270"/>
        <v>0.12503685185185184</v>
      </c>
      <c r="AF103" s="22">
        <f t="shared" si="835"/>
        <v>0.27028339367883381</v>
      </c>
      <c r="AG103" s="21">
        <v>240000</v>
      </c>
      <c r="AH103" s="21">
        <v>83003.02</v>
      </c>
      <c r="AI103" s="63">
        <v>94042.11</v>
      </c>
      <c r="AJ103" s="22">
        <f t="shared" si="1271"/>
        <v>0.3458459166666667</v>
      </c>
      <c r="AK103" s="22">
        <f t="shared" si="839"/>
        <v>0.88261545811764541</v>
      </c>
      <c r="AL103" s="21"/>
      <c r="AM103" s="21"/>
      <c r="AN103" s="63"/>
      <c r="AO103" s="22" t="str">
        <f t="shared" si="1164"/>
        <v xml:space="preserve"> </v>
      </c>
      <c r="AP103" s="22" t="str">
        <f t="shared" si="842"/>
        <v xml:space="preserve"> </v>
      </c>
      <c r="AQ103" s="21">
        <f t="shared" ref="AQ103:AQ107" si="1407">AV103+BA103+BF103+BK103+BP103+BU103+BZ103+CE103+CT103+CY103+DD103+DL103+DQ103</f>
        <v>615032.5</v>
      </c>
      <c r="AR103" s="21">
        <f>AW103+BB103+BG103+BL103+BQ103+BV103+CA103+CF103+++++CU103+CZ103+DE103+DI103+DM103+DR103</f>
        <v>266477.72000000003</v>
      </c>
      <c r="AS103" s="36">
        <v>331052.78999999998</v>
      </c>
      <c r="AT103" s="22">
        <f>IF(AR103&lt;=0," ",IF(AQ103&lt;=0," ",IF(AR103/AQ103*100&gt;200,"СВ.200",AR103/AQ103)))</f>
        <v>0.43327420908651176</v>
      </c>
      <c r="AU103" s="22">
        <f>IF(AS103=0," ",IF(AR103/AS103*100&gt;200,"св.200",AR103/AS103))</f>
        <v>0.80494026345465941</v>
      </c>
      <c r="AV103" s="21"/>
      <c r="AW103" s="21"/>
      <c r="AX103" s="63"/>
      <c r="AY103" s="22" t="str">
        <f t="shared" si="1272"/>
        <v xml:space="preserve"> </v>
      </c>
      <c r="AZ103" s="22" t="str">
        <f t="shared" si="848"/>
        <v xml:space="preserve"> </v>
      </c>
      <c r="BA103" s="21"/>
      <c r="BB103" s="21"/>
      <c r="BC103" s="63"/>
      <c r="BD103" s="22" t="str">
        <f t="shared" si="851"/>
        <v xml:space="preserve"> </v>
      </c>
      <c r="BE103" s="22" t="str">
        <f t="shared" si="852"/>
        <v xml:space="preserve"> </v>
      </c>
      <c r="BF103" s="21">
        <v>415032.5</v>
      </c>
      <c r="BG103" s="21">
        <v>192969.76</v>
      </c>
      <c r="BH103" s="63">
        <v>227731.65</v>
      </c>
      <c r="BI103" s="22">
        <f t="shared" si="1273"/>
        <v>0.46495096167167632</v>
      </c>
      <c r="BJ103" s="22">
        <f t="shared" si="856"/>
        <v>0.84735591210093109</v>
      </c>
      <c r="BK103" s="21"/>
      <c r="BL103" s="21"/>
      <c r="BM103" s="63"/>
      <c r="BN103" s="22" t="str">
        <f t="shared" si="1139"/>
        <v xml:space="preserve"> </v>
      </c>
      <c r="BO103" s="22" t="str">
        <f t="shared" si="860"/>
        <v xml:space="preserve"> </v>
      </c>
      <c r="BP103" s="21"/>
      <c r="BQ103" s="21"/>
      <c r="BR103" s="63"/>
      <c r="BS103" s="22" t="str">
        <f t="shared" si="1400"/>
        <v xml:space="preserve"> </v>
      </c>
      <c r="BT103" s="22" t="str">
        <f t="shared" si="863"/>
        <v xml:space="preserve"> </v>
      </c>
      <c r="BU103" s="21">
        <v>200000</v>
      </c>
      <c r="BV103" s="21">
        <v>73951.03</v>
      </c>
      <c r="BW103" s="63">
        <v>103321.14</v>
      </c>
      <c r="BX103" s="22">
        <f t="shared" ref="BX103:BX107" si="1408">IF(BV103&lt;=0," ",IF(BU103&lt;=0," ",IF(BV103/BU103*100&gt;200,"СВ.200",BV103/BU103)))</f>
        <v>0.36975514999999998</v>
      </c>
      <c r="BY103" s="22">
        <f t="shared" ref="BY103:BY107" si="1409">IF(BW103=0," ",IF(BV103/BW103*100&gt;200,"св.200",BV103/BW103))</f>
        <v>0.71573958630344181</v>
      </c>
      <c r="BZ103" s="21"/>
      <c r="CA103" s="21"/>
      <c r="CB103" s="63"/>
      <c r="CC103" s="22" t="str">
        <f t="shared" si="1049"/>
        <v xml:space="preserve"> </v>
      </c>
      <c r="CD103" s="22" t="str">
        <f t="shared" si="868"/>
        <v xml:space="preserve"> </v>
      </c>
      <c r="CE103" s="21">
        <f t="shared" ref="CE103:CE107" si="1410">CJ103+CO103</f>
        <v>0</v>
      </c>
      <c r="CF103" s="21">
        <f t="shared" ref="CF103:CF107" si="1411">CK103+CP103</f>
        <v>0</v>
      </c>
      <c r="CG103" s="21">
        <v>0</v>
      </c>
      <c r="CH103" s="22" t="str">
        <f t="shared" si="871"/>
        <v xml:space="preserve"> </v>
      </c>
      <c r="CI103" s="22" t="str">
        <f t="shared" si="912"/>
        <v xml:space="preserve"> </v>
      </c>
      <c r="CJ103" s="21"/>
      <c r="CK103" s="21"/>
      <c r="CL103" s="63"/>
      <c r="CM103" s="22" t="str">
        <f t="shared" si="874"/>
        <v xml:space="preserve"> </v>
      </c>
      <c r="CN103" s="22" t="str">
        <f t="shared" si="913"/>
        <v xml:space="preserve"> </v>
      </c>
      <c r="CO103" s="21"/>
      <c r="CP103" s="21"/>
      <c r="CQ103" s="63"/>
      <c r="CR103" s="22" t="str">
        <f t="shared" si="877"/>
        <v xml:space="preserve"> </v>
      </c>
      <c r="CS103" s="22" t="str">
        <f t="shared" si="878"/>
        <v xml:space="preserve"> </v>
      </c>
      <c r="CT103" s="21"/>
      <c r="CU103" s="21"/>
      <c r="CV103" s="63"/>
      <c r="CW103" s="22" t="str">
        <f t="shared" si="914"/>
        <v xml:space="preserve"> </v>
      </c>
      <c r="CX103" s="22" t="str">
        <f t="shared" si="915"/>
        <v xml:space="preserve"> </v>
      </c>
      <c r="CY103" s="21"/>
      <c r="CZ103" s="21"/>
      <c r="DA103" s="63"/>
      <c r="DB103" s="22" t="str">
        <f t="shared" si="1274"/>
        <v xml:space="preserve"> </v>
      </c>
      <c r="DC103" s="22" t="str">
        <f t="shared" si="884"/>
        <v xml:space="preserve"> </v>
      </c>
      <c r="DD103" s="21"/>
      <c r="DE103" s="21"/>
      <c r="DF103" s="63"/>
      <c r="DG103" s="22" t="str">
        <f t="shared" si="1321"/>
        <v xml:space="preserve"> </v>
      </c>
      <c r="DH103" s="22" t="str">
        <f t="shared" si="888"/>
        <v xml:space="preserve"> </v>
      </c>
      <c r="DI103" s="21">
        <v>-443.07</v>
      </c>
      <c r="DJ103" s="63"/>
      <c r="DK103" s="22" t="str">
        <f t="shared" si="890"/>
        <v xml:space="preserve"> </v>
      </c>
      <c r="DL103" s="21"/>
      <c r="DM103" s="21"/>
      <c r="DN103" s="63"/>
      <c r="DO103" s="22" t="str">
        <f t="shared" si="1403"/>
        <v xml:space="preserve"> </v>
      </c>
      <c r="DP103" s="51" t="str">
        <f t="shared" si="1404"/>
        <v xml:space="preserve"> </v>
      </c>
      <c r="DQ103" s="21"/>
      <c r="DR103" s="21"/>
      <c r="DS103" s="63"/>
      <c r="DT103" s="22" t="str">
        <f t="shared" ref="DT103:DT107" si="1412">IF(DR103&lt;=0," ",IF(DQ103&lt;=0," ",IF(DR103/DQ103*100&gt;200,"СВ.200",DR103/DQ103)))</f>
        <v xml:space="preserve"> </v>
      </c>
      <c r="DU103" s="22" t="str">
        <f t="shared" ref="DU103:DU107" si="1413">IF(DR103=0," ",IF(DR103/DS103*100&gt;200,"св.200",DR103/DS103))</f>
        <v xml:space="preserve"> </v>
      </c>
      <c r="DV103" s="57"/>
      <c r="DW103" s="57"/>
      <c r="DX103" s="57"/>
      <c r="DY103" s="57"/>
      <c r="DZ103" s="57"/>
      <c r="EA103" s="57"/>
      <c r="EB103" s="57"/>
      <c r="EC103" s="57"/>
      <c r="ED103" s="57"/>
      <c r="EE103" s="57"/>
      <c r="EF103" s="57"/>
      <c r="EG103" s="57"/>
      <c r="EH103" s="57"/>
      <c r="EI103" s="57"/>
      <c r="EJ103" s="57"/>
      <c r="EK103" s="57"/>
      <c r="EL103" s="57"/>
      <c r="EM103" s="57"/>
      <c r="EN103" s="57"/>
    </row>
    <row r="104" spans="1:144" s="14" customFormat="1" ht="15.75" customHeight="1" outlineLevel="1" x14ac:dyDescent="0.25">
      <c r="A104" s="13">
        <f t="shared" ref="A104:A107" si="1414">A103+1</f>
        <v>83</v>
      </c>
      <c r="B104" s="8" t="s">
        <v>69</v>
      </c>
      <c r="C104" s="21">
        <f>H104+AQ104</f>
        <v>1342146.04</v>
      </c>
      <c r="D104" s="21">
        <f>I104+AR104</f>
        <v>568930.47000000009</v>
      </c>
      <c r="E104" s="21">
        <v>576670.23</v>
      </c>
      <c r="F104" s="22">
        <f>IF(D104&lt;=0," ",IF(D104/C104*100&gt;200,"СВ.200",D104/C104))</f>
        <v>0.42389609851994947</v>
      </c>
      <c r="G104" s="22">
        <f t="shared" si="1397"/>
        <v>0.98657853380085203</v>
      </c>
      <c r="H104" s="21">
        <f t="shared" si="1405"/>
        <v>1274400</v>
      </c>
      <c r="I104" s="21">
        <f>N104+S104+X104+AC104+AH104+AM104</f>
        <v>515275.29000000004</v>
      </c>
      <c r="J104" s="19">
        <v>525929.43999999994</v>
      </c>
      <c r="K104" s="22">
        <f>IF(I104&lt;=0," ",IF(I104/H104*100&gt;200,"СВ.200",I104/H104))</f>
        <v>0.40432775423728817</v>
      </c>
      <c r="L104" s="22">
        <f>IF(J104=0," ",IF(I104/J104*100&gt;200,"св.200",I104/J104))</f>
        <v>0.97974224451097491</v>
      </c>
      <c r="M104" s="21">
        <v>337400</v>
      </c>
      <c r="N104" s="21">
        <v>166942.69</v>
      </c>
      <c r="O104" s="63">
        <v>118056.33</v>
      </c>
      <c r="P104" s="22">
        <f t="shared" si="1268"/>
        <v>0.49479161232957913</v>
      </c>
      <c r="Q104" s="22">
        <f t="shared" si="823"/>
        <v>1.4140935094289311</v>
      </c>
      <c r="R104" s="21"/>
      <c r="S104" s="21"/>
      <c r="T104" s="63"/>
      <c r="U104" s="22" t="str">
        <f t="shared" si="1269"/>
        <v xml:space="preserve"> </v>
      </c>
      <c r="V104" s="22" t="str">
        <f t="shared" si="1406"/>
        <v xml:space="preserve"> </v>
      </c>
      <c r="W104" s="21">
        <v>75000</v>
      </c>
      <c r="X104" s="21">
        <v>16239.19</v>
      </c>
      <c r="Y104" s="63">
        <v>51021.57</v>
      </c>
      <c r="Z104" s="22">
        <f t="shared" ref="Z104:Z106" si="1415">IF(X104&lt;=0," ",IF(W104&lt;=0," ",IF(X104/W104*100&gt;200,"СВ.200",X104/W104)))</f>
        <v>0.21652253333333335</v>
      </c>
      <c r="AA104" s="22">
        <f t="shared" ref="AA104:AA106" si="1416">IF(Y104=0," ",IF(X104/Y104*100&gt;200,"св.200",X104/Y104))</f>
        <v>0.3182808761078893</v>
      </c>
      <c r="AB104" s="21">
        <v>61000</v>
      </c>
      <c r="AC104" s="21">
        <v>28701.66</v>
      </c>
      <c r="AD104" s="63">
        <v>6093.43</v>
      </c>
      <c r="AE104" s="22">
        <f t="shared" si="1270"/>
        <v>0.47051901639344262</v>
      </c>
      <c r="AF104" s="22" t="str">
        <f t="shared" si="835"/>
        <v>св.200</v>
      </c>
      <c r="AG104" s="21">
        <v>801000</v>
      </c>
      <c r="AH104" s="21">
        <v>303391.75</v>
      </c>
      <c r="AI104" s="63">
        <v>350758.11</v>
      </c>
      <c r="AJ104" s="22">
        <f t="shared" si="1271"/>
        <v>0.37876622971285895</v>
      </c>
      <c r="AK104" s="22">
        <f t="shared" si="839"/>
        <v>0.86496004326172249</v>
      </c>
      <c r="AL104" s="21"/>
      <c r="AM104" s="21"/>
      <c r="AN104" s="63"/>
      <c r="AO104" s="22" t="str">
        <f t="shared" si="1164"/>
        <v xml:space="preserve"> </v>
      </c>
      <c r="AP104" s="22" t="str">
        <f t="shared" si="842"/>
        <v xml:space="preserve"> </v>
      </c>
      <c r="AQ104" s="21">
        <f t="shared" si="1407"/>
        <v>67746.040000000008</v>
      </c>
      <c r="AR104" s="21">
        <f>AW104+BB104+BG104+BL104+BQ104+BV104+CA104+CF104+++++CU104+CZ104+DE104+DI104+DM104+DR104</f>
        <v>53655.18</v>
      </c>
      <c r="AS104" s="36">
        <v>50740.79</v>
      </c>
      <c r="AT104" s="22">
        <f>IF(AR104&lt;=0," ",IF(AQ104&lt;=0," ",IF(AR104/AQ104*100&gt;200,"СВ.200",AR104/AQ104)))</f>
        <v>0.79200466920280499</v>
      </c>
      <c r="AU104" s="22">
        <f>IF(AS104=0," ",IF(AR104/AS104*100&gt;200,"св.200",AR104/AS104))</f>
        <v>1.0574368274518391</v>
      </c>
      <c r="AV104" s="21"/>
      <c r="AW104" s="21"/>
      <c r="AX104" s="63"/>
      <c r="AY104" s="22" t="str">
        <f t="shared" si="1272"/>
        <v xml:space="preserve"> </v>
      </c>
      <c r="AZ104" s="22" t="str">
        <f t="shared" si="848"/>
        <v xml:space="preserve"> </v>
      </c>
      <c r="BA104" s="21">
        <v>17746.04</v>
      </c>
      <c r="BB104" s="21">
        <v>8825.18</v>
      </c>
      <c r="BC104" s="63">
        <v>8898.5499999999993</v>
      </c>
      <c r="BD104" s="22">
        <f t="shared" si="851"/>
        <v>0.49730418730037801</v>
      </c>
      <c r="BE104" s="22">
        <f t="shared" si="852"/>
        <v>0.99175483646212037</v>
      </c>
      <c r="BF104" s="21"/>
      <c r="BG104" s="21"/>
      <c r="BH104" s="63"/>
      <c r="BI104" s="22" t="str">
        <f t="shared" si="1273"/>
        <v xml:space="preserve"> </v>
      </c>
      <c r="BJ104" s="22" t="str">
        <f t="shared" si="856"/>
        <v xml:space="preserve"> </v>
      </c>
      <c r="BK104" s="21"/>
      <c r="BL104" s="21"/>
      <c r="BM104" s="63"/>
      <c r="BN104" s="22" t="str">
        <f t="shared" si="1139"/>
        <v xml:space="preserve"> </v>
      </c>
      <c r="BO104" s="22" t="str">
        <f t="shared" si="860"/>
        <v xml:space="preserve"> </v>
      </c>
      <c r="BP104" s="21"/>
      <c r="BQ104" s="21"/>
      <c r="BR104" s="63"/>
      <c r="BS104" s="22" t="str">
        <f t="shared" si="1400"/>
        <v xml:space="preserve"> </v>
      </c>
      <c r="BT104" s="22" t="str">
        <f t="shared" si="863"/>
        <v xml:space="preserve"> </v>
      </c>
      <c r="BU104" s="21">
        <v>50000</v>
      </c>
      <c r="BV104" s="21">
        <v>44830</v>
      </c>
      <c r="BW104" s="63">
        <v>37080</v>
      </c>
      <c r="BX104" s="22">
        <f t="shared" si="1408"/>
        <v>0.89659999999999995</v>
      </c>
      <c r="BY104" s="22">
        <f t="shared" si="1409"/>
        <v>1.2090075512405609</v>
      </c>
      <c r="BZ104" s="21"/>
      <c r="CA104" s="21"/>
      <c r="CB104" s="63"/>
      <c r="CC104" s="22" t="str">
        <f t="shared" si="1049"/>
        <v xml:space="preserve"> </v>
      </c>
      <c r="CD104" s="22" t="str">
        <f t="shared" si="868"/>
        <v xml:space="preserve"> </v>
      </c>
      <c r="CE104" s="21">
        <f t="shared" si="1410"/>
        <v>0</v>
      </c>
      <c r="CF104" s="21">
        <f t="shared" si="1411"/>
        <v>0</v>
      </c>
      <c r="CG104" s="21">
        <v>0</v>
      </c>
      <c r="CH104" s="22" t="str">
        <f t="shared" si="871"/>
        <v xml:space="preserve"> </v>
      </c>
      <c r="CI104" s="22" t="str">
        <f t="shared" si="912"/>
        <v xml:space="preserve"> </v>
      </c>
      <c r="CJ104" s="21"/>
      <c r="CK104" s="21"/>
      <c r="CL104" s="63"/>
      <c r="CM104" s="22" t="str">
        <f t="shared" si="874"/>
        <v xml:space="preserve"> </v>
      </c>
      <c r="CN104" s="22" t="str">
        <f t="shared" si="913"/>
        <v xml:space="preserve"> </v>
      </c>
      <c r="CO104" s="21"/>
      <c r="CP104" s="21"/>
      <c r="CQ104" s="63"/>
      <c r="CR104" s="22" t="str">
        <f t="shared" si="877"/>
        <v xml:space="preserve"> </v>
      </c>
      <c r="CS104" s="22" t="str">
        <f t="shared" si="878"/>
        <v xml:space="preserve"> </v>
      </c>
      <c r="CT104" s="21"/>
      <c r="CU104" s="21"/>
      <c r="CV104" s="63"/>
      <c r="CW104" s="22" t="str">
        <f t="shared" si="914"/>
        <v xml:space="preserve"> </v>
      </c>
      <c r="CX104" s="22" t="str">
        <f t="shared" si="915"/>
        <v xml:space="preserve"> </v>
      </c>
      <c r="CY104" s="21"/>
      <c r="CZ104" s="21"/>
      <c r="DA104" s="63"/>
      <c r="DB104" s="22" t="str">
        <f t="shared" si="1274"/>
        <v xml:space="preserve"> </v>
      </c>
      <c r="DC104" s="22" t="str">
        <f t="shared" si="884"/>
        <v xml:space="preserve"> </v>
      </c>
      <c r="DD104" s="21"/>
      <c r="DE104" s="21"/>
      <c r="DF104" s="63"/>
      <c r="DG104" s="22" t="str">
        <f t="shared" si="1321"/>
        <v xml:space="preserve"> </v>
      </c>
      <c r="DH104" s="22" t="str">
        <f t="shared" si="888"/>
        <v xml:space="preserve"> </v>
      </c>
      <c r="DI104" s="21"/>
      <c r="DJ104" s="63"/>
      <c r="DK104" s="22" t="str">
        <f t="shared" si="890"/>
        <v xml:space="preserve"> </v>
      </c>
      <c r="DL104" s="21"/>
      <c r="DM104" s="21"/>
      <c r="DN104" s="63">
        <v>4762.24</v>
      </c>
      <c r="DO104" s="22" t="str">
        <f t="shared" si="1403"/>
        <v xml:space="preserve"> </v>
      </c>
      <c r="DP104" s="51">
        <f t="shared" si="1404"/>
        <v>0</v>
      </c>
      <c r="DQ104" s="21"/>
      <c r="DR104" s="21"/>
      <c r="DS104" s="63"/>
      <c r="DT104" s="22" t="str">
        <f t="shared" si="1412"/>
        <v xml:space="preserve"> </v>
      </c>
      <c r="DU104" s="22" t="str">
        <f t="shared" si="1413"/>
        <v xml:space="preserve"> </v>
      </c>
      <c r="DV104" s="57"/>
      <c r="DW104" s="57"/>
      <c r="DX104" s="57"/>
      <c r="DY104" s="57"/>
      <c r="DZ104" s="57"/>
      <c r="EA104" s="57"/>
      <c r="EB104" s="57"/>
      <c r="EC104" s="57"/>
      <c r="ED104" s="57"/>
      <c r="EE104" s="57"/>
      <c r="EF104" s="57"/>
      <c r="EG104" s="57"/>
      <c r="EH104" s="57"/>
      <c r="EI104" s="57"/>
      <c r="EJ104" s="57"/>
      <c r="EK104" s="57"/>
      <c r="EL104" s="57"/>
      <c r="EM104" s="57"/>
      <c r="EN104" s="57"/>
    </row>
    <row r="105" spans="1:144" s="14" customFormat="1" ht="15" customHeight="1" outlineLevel="1" x14ac:dyDescent="0.25">
      <c r="A105" s="13">
        <f t="shared" si="1414"/>
        <v>84</v>
      </c>
      <c r="B105" s="8" t="s">
        <v>31</v>
      </c>
      <c r="C105" s="21">
        <f>H105+AQ105</f>
        <v>882299.66999999993</v>
      </c>
      <c r="D105" s="21">
        <f>I105+AR105</f>
        <v>227858.96</v>
      </c>
      <c r="E105" s="21">
        <v>291176.71999999997</v>
      </c>
      <c r="F105" s="22">
        <f>IF(D105&lt;=0," ",IF(D105/C105*100&gt;200,"СВ.200",D105/C105))</f>
        <v>0.25825574659911188</v>
      </c>
      <c r="G105" s="22">
        <f t="shared" si="1397"/>
        <v>0.78254525293093491</v>
      </c>
      <c r="H105" s="21">
        <f t="shared" si="1405"/>
        <v>802294.6</v>
      </c>
      <c r="I105" s="21">
        <f>N105+S105+X105+AC105+AH105+AM105</f>
        <v>204289.53</v>
      </c>
      <c r="J105" s="19">
        <v>266857.67</v>
      </c>
      <c r="K105" s="22">
        <f>IF(I105&lt;=0," ",IF(I105/H105*100&gt;200,"СВ.200",I105/H105))</f>
        <v>0.2546315655122196</v>
      </c>
      <c r="L105" s="22">
        <f>IF(J105=0," ",IF(I105/J105*100&gt;200,"св.200",I105/J105))</f>
        <v>0.76553741175960954</v>
      </c>
      <c r="M105" s="21">
        <v>147237.70000000001</v>
      </c>
      <c r="N105" s="21">
        <v>83420.55</v>
      </c>
      <c r="O105" s="63">
        <v>52600.56</v>
      </c>
      <c r="P105" s="22">
        <f t="shared" si="1268"/>
        <v>0.56657058620176759</v>
      </c>
      <c r="Q105" s="22">
        <f t="shared" si="823"/>
        <v>1.585925130835109</v>
      </c>
      <c r="R105" s="21"/>
      <c r="S105" s="21"/>
      <c r="T105" s="63"/>
      <c r="U105" s="22" t="str">
        <f t="shared" si="1269"/>
        <v xml:space="preserve"> </v>
      </c>
      <c r="V105" s="22" t="str">
        <f t="shared" si="1406"/>
        <v xml:space="preserve"> </v>
      </c>
      <c r="W105" s="21">
        <v>7056.9</v>
      </c>
      <c r="X105" s="21">
        <v>7056.9</v>
      </c>
      <c r="Y105" s="63">
        <v>22.5</v>
      </c>
      <c r="Z105" s="22">
        <f t="shared" si="1415"/>
        <v>1</v>
      </c>
      <c r="AA105" s="22" t="str">
        <f t="shared" si="1416"/>
        <v>св.200</v>
      </c>
      <c r="AB105" s="21">
        <v>55000</v>
      </c>
      <c r="AC105" s="21">
        <v>9684.76</v>
      </c>
      <c r="AD105" s="63">
        <v>2944.64</v>
      </c>
      <c r="AE105" s="22">
        <f t="shared" si="1270"/>
        <v>0.17608654545454547</v>
      </c>
      <c r="AF105" s="22" t="str">
        <f>IF(AC105&lt;=0," ",IF(AC105/AD105*100&gt;200,"св.200",AC105/AD105))</f>
        <v>св.200</v>
      </c>
      <c r="AG105" s="21">
        <v>593000</v>
      </c>
      <c r="AH105" s="21">
        <v>104127.32</v>
      </c>
      <c r="AI105" s="63">
        <v>211289.97</v>
      </c>
      <c r="AJ105" s="22">
        <f t="shared" si="1271"/>
        <v>0.17559413153456999</v>
      </c>
      <c r="AK105" s="22">
        <f t="shared" si="839"/>
        <v>0.49281714602922233</v>
      </c>
      <c r="AL105" s="21"/>
      <c r="AM105" s="21"/>
      <c r="AN105" s="63"/>
      <c r="AO105" s="22" t="str">
        <f t="shared" si="1164"/>
        <v xml:space="preserve"> </v>
      </c>
      <c r="AP105" s="22" t="str">
        <f t="shared" si="842"/>
        <v xml:space="preserve"> </v>
      </c>
      <c r="AQ105" s="21">
        <f t="shared" si="1407"/>
        <v>80005.070000000007</v>
      </c>
      <c r="AR105" s="21">
        <f>AW105+BB105+BG105+BL105+BQ105+BV105+CA105+CF105+++++CU105+CZ105+DE105+DI105+DM105+DR105</f>
        <v>23569.43</v>
      </c>
      <c r="AS105" s="36">
        <v>24319.05</v>
      </c>
      <c r="AT105" s="22">
        <f>IF(AR105&lt;=0," ",IF(AQ105&lt;=0," ",IF(AR105/AQ105*100&gt;200,"СВ.200",AR105/AQ105)))</f>
        <v>0.29459920477539736</v>
      </c>
      <c r="AU105" s="22">
        <f>IF(AS105=0," ",IF(AR105/AS105*100&gt;200,"св.200",AR105/AS105))</f>
        <v>0.96917560513260181</v>
      </c>
      <c r="AV105" s="21"/>
      <c r="AW105" s="21"/>
      <c r="AX105" s="63"/>
      <c r="AY105" s="22" t="str">
        <f t="shared" si="1272"/>
        <v xml:space="preserve"> </v>
      </c>
      <c r="AZ105" s="22" t="str">
        <f t="shared" si="848"/>
        <v xml:space="preserve"> </v>
      </c>
      <c r="BA105" s="21"/>
      <c r="BB105" s="21"/>
      <c r="BC105" s="63"/>
      <c r="BD105" s="22" t="str">
        <f t="shared" si="851"/>
        <v xml:space="preserve"> </v>
      </c>
      <c r="BE105" s="22" t="str">
        <f t="shared" si="852"/>
        <v xml:space="preserve"> </v>
      </c>
      <c r="BF105" s="21"/>
      <c r="BG105" s="21"/>
      <c r="BH105" s="63"/>
      <c r="BI105" s="22" t="str">
        <f t="shared" si="1273"/>
        <v xml:space="preserve"> </v>
      </c>
      <c r="BJ105" s="22" t="str">
        <f t="shared" si="856"/>
        <v xml:space="preserve"> </v>
      </c>
      <c r="BK105" s="21"/>
      <c r="BL105" s="21"/>
      <c r="BM105" s="63"/>
      <c r="BN105" s="22" t="str">
        <f t="shared" si="1139"/>
        <v xml:space="preserve"> </v>
      </c>
      <c r="BO105" s="22" t="str">
        <f t="shared" si="860"/>
        <v xml:space="preserve"> </v>
      </c>
      <c r="BP105" s="21"/>
      <c r="BQ105" s="21"/>
      <c r="BR105" s="63"/>
      <c r="BS105" s="22" t="str">
        <f t="shared" si="1400"/>
        <v xml:space="preserve"> </v>
      </c>
      <c r="BT105" s="22" t="str">
        <f t="shared" si="863"/>
        <v xml:space="preserve"> </v>
      </c>
      <c r="BU105" s="21">
        <v>80000</v>
      </c>
      <c r="BV105" s="21">
        <v>23564.36</v>
      </c>
      <c r="BW105" s="63">
        <v>24306.95</v>
      </c>
      <c r="BX105" s="22">
        <f t="shared" si="1408"/>
        <v>0.2945545</v>
      </c>
      <c r="BY105" s="22">
        <f t="shared" si="1409"/>
        <v>0.9694494784413511</v>
      </c>
      <c r="BZ105" s="21"/>
      <c r="CA105" s="21"/>
      <c r="CB105" s="63"/>
      <c r="CC105" s="22" t="str">
        <f t="shared" si="1049"/>
        <v xml:space="preserve"> </v>
      </c>
      <c r="CD105" s="22" t="str">
        <f t="shared" si="868"/>
        <v xml:space="preserve"> </v>
      </c>
      <c r="CE105" s="21">
        <f t="shared" si="1410"/>
        <v>0</v>
      </c>
      <c r="CF105" s="21">
        <f t="shared" si="1411"/>
        <v>0</v>
      </c>
      <c r="CG105" s="21">
        <v>0</v>
      </c>
      <c r="CH105" s="22" t="str">
        <f t="shared" si="871"/>
        <v xml:space="preserve"> </v>
      </c>
      <c r="CI105" s="22" t="str">
        <f t="shared" si="912"/>
        <v xml:space="preserve"> </v>
      </c>
      <c r="CJ105" s="21"/>
      <c r="CK105" s="21"/>
      <c r="CL105" s="63"/>
      <c r="CM105" s="22" t="str">
        <f t="shared" si="874"/>
        <v xml:space="preserve"> </v>
      </c>
      <c r="CN105" s="22" t="str">
        <f t="shared" si="913"/>
        <v xml:space="preserve"> </v>
      </c>
      <c r="CO105" s="21"/>
      <c r="CP105" s="21"/>
      <c r="CQ105" s="63"/>
      <c r="CR105" s="22" t="str">
        <f t="shared" si="877"/>
        <v xml:space="preserve"> </v>
      </c>
      <c r="CS105" s="22" t="str">
        <f t="shared" si="878"/>
        <v xml:space="preserve"> </v>
      </c>
      <c r="CT105" s="21"/>
      <c r="CU105" s="21"/>
      <c r="CV105" s="63"/>
      <c r="CW105" s="22" t="str">
        <f t="shared" si="914"/>
        <v xml:space="preserve"> </v>
      </c>
      <c r="CX105" s="22" t="str">
        <f t="shared" si="915"/>
        <v xml:space="preserve"> </v>
      </c>
      <c r="CY105" s="21"/>
      <c r="CZ105" s="21"/>
      <c r="DA105" s="63"/>
      <c r="DB105" s="22" t="str">
        <f t="shared" si="1274"/>
        <v xml:space="preserve"> </v>
      </c>
      <c r="DC105" s="22" t="str">
        <f t="shared" si="884"/>
        <v xml:space="preserve"> </v>
      </c>
      <c r="DD105" s="21"/>
      <c r="DE105" s="21"/>
      <c r="DF105" s="63"/>
      <c r="DG105" s="22" t="str">
        <f t="shared" si="1321"/>
        <v xml:space="preserve"> </v>
      </c>
      <c r="DH105" s="22" t="str">
        <f t="shared" si="888"/>
        <v xml:space="preserve"> </v>
      </c>
      <c r="DI105" s="21"/>
      <c r="DJ105" s="63"/>
      <c r="DK105" s="22" t="str">
        <f t="shared" si="890"/>
        <v xml:space="preserve"> </v>
      </c>
      <c r="DL105" s="21">
        <v>5.07</v>
      </c>
      <c r="DM105" s="21">
        <v>5.07</v>
      </c>
      <c r="DN105" s="63">
        <v>12.1</v>
      </c>
      <c r="DO105" s="22">
        <f t="shared" si="1325"/>
        <v>1</v>
      </c>
      <c r="DP105" s="51">
        <f t="shared" si="894"/>
        <v>0.41900826446280998</v>
      </c>
      <c r="DQ105" s="21"/>
      <c r="DR105" s="21"/>
      <c r="DS105" s="63"/>
      <c r="DT105" s="22" t="str">
        <f t="shared" si="1412"/>
        <v xml:space="preserve"> </v>
      </c>
      <c r="DU105" s="22" t="str">
        <f t="shared" si="1413"/>
        <v xml:space="preserve"> </v>
      </c>
      <c r="DV105" s="57"/>
      <c r="DW105" s="57"/>
      <c r="DX105" s="57"/>
      <c r="DY105" s="57"/>
      <c r="DZ105" s="57"/>
      <c r="EA105" s="57"/>
      <c r="EB105" s="57"/>
      <c r="EC105" s="57"/>
      <c r="ED105" s="57"/>
      <c r="EE105" s="57"/>
      <c r="EF105" s="57"/>
      <c r="EG105" s="57"/>
      <c r="EH105" s="57"/>
      <c r="EI105" s="57"/>
      <c r="EJ105" s="57"/>
      <c r="EK105" s="57"/>
      <c r="EL105" s="57"/>
      <c r="EM105" s="57"/>
      <c r="EN105" s="57"/>
    </row>
    <row r="106" spans="1:144" s="14" customFormat="1" ht="15.75" customHeight="1" outlineLevel="1" x14ac:dyDescent="0.25">
      <c r="A106" s="13">
        <f t="shared" si="1414"/>
        <v>85</v>
      </c>
      <c r="B106" s="8" t="s">
        <v>102</v>
      </c>
      <c r="C106" s="21">
        <f>H106+AQ106</f>
        <v>1091000</v>
      </c>
      <c r="D106" s="21">
        <f>I106+AR106</f>
        <v>418536.44000000006</v>
      </c>
      <c r="E106" s="21">
        <v>511898.27</v>
      </c>
      <c r="F106" s="22">
        <f>IF(D106&lt;=0," ",IF(D106/C106*100&gt;200,"СВ.200",D106/C106))</f>
        <v>0.38362643446379474</v>
      </c>
      <c r="G106" s="22">
        <f t="shared" si="1397"/>
        <v>0.81761643773478676</v>
      </c>
      <c r="H106" s="21">
        <f t="shared" si="1405"/>
        <v>981000</v>
      </c>
      <c r="I106" s="21">
        <f>N106+S106+X106+AC106+AH106+AM106</f>
        <v>289021.67000000004</v>
      </c>
      <c r="J106" s="19">
        <v>436751.37</v>
      </c>
      <c r="K106" s="22">
        <f>IF(I106&lt;=0," ",IF(I106/H106*100&gt;200,"СВ.200",I106/H106))</f>
        <v>0.29461943934760454</v>
      </c>
      <c r="L106" s="22">
        <f>IF(J106=0," ",IF(I106/J106*100&gt;200,"св.200",I106/J106))</f>
        <v>0.66175332203308268</v>
      </c>
      <c r="M106" s="21">
        <v>290000</v>
      </c>
      <c r="N106" s="21">
        <v>132137.07999999999</v>
      </c>
      <c r="O106" s="63">
        <v>160807.76</v>
      </c>
      <c r="P106" s="22">
        <f t="shared" si="1268"/>
        <v>0.4556451034482758</v>
      </c>
      <c r="Q106" s="22">
        <f t="shared" si="823"/>
        <v>0.82170835536792486</v>
      </c>
      <c r="R106" s="21"/>
      <c r="S106" s="21"/>
      <c r="T106" s="63"/>
      <c r="U106" s="22" t="str">
        <f t="shared" si="1269"/>
        <v xml:space="preserve"> </v>
      </c>
      <c r="V106" s="22" t="str">
        <f t="shared" si="1406"/>
        <v xml:space="preserve"> </v>
      </c>
      <c r="W106" s="21">
        <v>138000</v>
      </c>
      <c r="X106" s="21">
        <v>61291.8</v>
      </c>
      <c r="Y106" s="63">
        <v>117992.89</v>
      </c>
      <c r="Z106" s="22">
        <f t="shared" si="1415"/>
        <v>0.44414347826086958</v>
      </c>
      <c r="AA106" s="22">
        <f t="shared" si="1416"/>
        <v>0.51945333316270159</v>
      </c>
      <c r="AB106" s="21">
        <v>23000</v>
      </c>
      <c r="AC106" s="21">
        <v>1349.92</v>
      </c>
      <c r="AD106" s="63">
        <v>11331.81</v>
      </c>
      <c r="AE106" s="22">
        <f t="shared" si="1270"/>
        <v>5.8692173913043481E-2</v>
      </c>
      <c r="AF106" s="22">
        <f t="shared" si="835"/>
        <v>0.1191266002518574</v>
      </c>
      <c r="AG106" s="21">
        <v>530000</v>
      </c>
      <c r="AH106" s="21">
        <v>94242.87</v>
      </c>
      <c r="AI106" s="63">
        <v>146618.91</v>
      </c>
      <c r="AJ106" s="22">
        <f t="shared" si="1271"/>
        <v>0.17781673584905661</v>
      </c>
      <c r="AK106" s="22">
        <f t="shared" si="839"/>
        <v>0.64277431881058178</v>
      </c>
      <c r="AL106" s="21"/>
      <c r="AM106" s="21"/>
      <c r="AN106" s="63"/>
      <c r="AO106" s="22" t="str">
        <f t="shared" si="1164"/>
        <v xml:space="preserve"> </v>
      </c>
      <c r="AP106" s="22" t="str">
        <f t="shared" si="842"/>
        <v xml:space="preserve"> </v>
      </c>
      <c r="AQ106" s="21">
        <f t="shared" si="1407"/>
        <v>110000</v>
      </c>
      <c r="AR106" s="21">
        <f>AW106+BB106+BG106+BL106+BQ106+BV106+CA106+CF106+++++CU106+CZ106+DE106+DI106+DM106+DR106</f>
        <v>129514.77</v>
      </c>
      <c r="AS106" s="36">
        <v>75146.899999999994</v>
      </c>
      <c r="AT106" s="22">
        <f>IF(AR106&lt;=0," ",IF(AQ106&lt;=0," ",IF(AR106/AQ106*100&gt;200,"СВ.200",AR106/AQ106)))</f>
        <v>1.1774070000000001</v>
      </c>
      <c r="AU106" s="22">
        <f>IF(AS106=0," ",IF(AR106/AS106*100&gt;200,"св.200",AR106/AS106))</f>
        <v>1.7234878617747373</v>
      </c>
      <c r="AV106" s="21"/>
      <c r="AW106" s="21"/>
      <c r="AX106" s="63"/>
      <c r="AY106" s="22" t="str">
        <f t="shared" si="1272"/>
        <v xml:space="preserve"> </v>
      </c>
      <c r="AZ106" s="22" t="str">
        <f t="shared" si="848"/>
        <v xml:space="preserve"> </v>
      </c>
      <c r="BA106" s="21">
        <v>80000</v>
      </c>
      <c r="BB106" s="21">
        <v>118297.92</v>
      </c>
      <c r="BC106" s="63">
        <v>61811.519999999997</v>
      </c>
      <c r="BD106" s="22">
        <f t="shared" si="851"/>
        <v>1.4787239999999999</v>
      </c>
      <c r="BE106" s="22">
        <f t="shared" si="852"/>
        <v>1.9138490689114263</v>
      </c>
      <c r="BF106" s="21"/>
      <c r="BG106" s="21"/>
      <c r="BH106" s="63"/>
      <c r="BI106" s="22" t="str">
        <f t="shared" si="1273"/>
        <v xml:space="preserve"> </v>
      </c>
      <c r="BJ106" s="22" t="str">
        <f t="shared" si="856"/>
        <v xml:space="preserve"> </v>
      </c>
      <c r="BK106" s="21"/>
      <c r="BL106" s="21"/>
      <c r="BM106" s="63"/>
      <c r="BN106" s="22" t="str">
        <f t="shared" si="1139"/>
        <v xml:space="preserve"> </v>
      </c>
      <c r="BO106" s="22" t="str">
        <f t="shared" si="860"/>
        <v xml:space="preserve"> </v>
      </c>
      <c r="BP106" s="21"/>
      <c r="BQ106" s="21"/>
      <c r="BR106" s="63"/>
      <c r="BS106" s="22" t="str">
        <f t="shared" si="1400"/>
        <v xml:space="preserve"> </v>
      </c>
      <c r="BT106" s="22" t="str">
        <f t="shared" si="863"/>
        <v xml:space="preserve"> </v>
      </c>
      <c r="BU106" s="21">
        <v>30000</v>
      </c>
      <c r="BV106" s="21">
        <v>11216.85</v>
      </c>
      <c r="BW106" s="63">
        <v>10600.95</v>
      </c>
      <c r="BX106" s="22">
        <f t="shared" si="1408"/>
        <v>0.37389500000000003</v>
      </c>
      <c r="BY106" s="22">
        <f t="shared" si="1409"/>
        <v>1.0580985666378957</v>
      </c>
      <c r="BZ106" s="21"/>
      <c r="CA106" s="21"/>
      <c r="CB106" s="63"/>
      <c r="CC106" s="22" t="str">
        <f t="shared" si="1049"/>
        <v xml:space="preserve"> </v>
      </c>
      <c r="CD106" s="22" t="str">
        <f t="shared" si="868"/>
        <v xml:space="preserve"> </v>
      </c>
      <c r="CE106" s="21">
        <f t="shared" si="1410"/>
        <v>0</v>
      </c>
      <c r="CF106" s="21">
        <f t="shared" si="1411"/>
        <v>0</v>
      </c>
      <c r="CG106" s="21">
        <v>0</v>
      </c>
      <c r="CH106" s="22" t="str">
        <f t="shared" si="871"/>
        <v xml:space="preserve"> </v>
      </c>
      <c r="CI106" s="22" t="str">
        <f t="shared" si="912"/>
        <v xml:space="preserve"> </v>
      </c>
      <c r="CJ106" s="21"/>
      <c r="CK106" s="21"/>
      <c r="CL106" s="63"/>
      <c r="CM106" s="22" t="str">
        <f t="shared" si="874"/>
        <v xml:space="preserve"> </v>
      </c>
      <c r="CN106" s="22" t="str">
        <f t="shared" si="913"/>
        <v xml:space="preserve"> </v>
      </c>
      <c r="CO106" s="21"/>
      <c r="CP106" s="21"/>
      <c r="CQ106" s="63"/>
      <c r="CR106" s="22" t="str">
        <f t="shared" si="877"/>
        <v xml:space="preserve"> </v>
      </c>
      <c r="CS106" s="22" t="str">
        <f t="shared" si="878"/>
        <v xml:space="preserve"> </v>
      </c>
      <c r="CT106" s="21"/>
      <c r="CU106" s="21"/>
      <c r="CV106" s="63"/>
      <c r="CW106" s="22" t="str">
        <f t="shared" si="914"/>
        <v xml:space="preserve"> </v>
      </c>
      <c r="CX106" s="22" t="str">
        <f t="shared" si="915"/>
        <v xml:space="preserve"> </v>
      </c>
      <c r="CY106" s="21"/>
      <c r="CZ106" s="21"/>
      <c r="DA106" s="63"/>
      <c r="DB106" s="22" t="str">
        <f t="shared" si="1274"/>
        <v xml:space="preserve"> </v>
      </c>
      <c r="DC106" s="22" t="str">
        <f t="shared" si="884"/>
        <v xml:space="preserve"> </v>
      </c>
      <c r="DD106" s="21"/>
      <c r="DE106" s="21"/>
      <c r="DF106" s="63"/>
      <c r="DG106" s="22" t="str">
        <f t="shared" si="1321"/>
        <v xml:space="preserve"> </v>
      </c>
      <c r="DH106" s="22" t="str">
        <f t="shared" si="888"/>
        <v xml:space="preserve"> </v>
      </c>
      <c r="DI106" s="21"/>
      <c r="DJ106" s="63"/>
      <c r="DK106" s="22" t="str">
        <f t="shared" si="890"/>
        <v xml:space="preserve"> </v>
      </c>
      <c r="DL106" s="21"/>
      <c r="DM106" s="21"/>
      <c r="DN106" s="63">
        <v>2734.43</v>
      </c>
      <c r="DO106" s="22" t="str">
        <f t="shared" ref="DO106:DO109" si="1417">IF(DM106&lt;=0," ",IF(DL106&lt;=0," ",IF(DM106/DL106*100&gt;200,"СВ.200",DM106/DL106)))</f>
        <v xml:space="preserve"> </v>
      </c>
      <c r="DP106" s="51">
        <f t="shared" ref="DP106:DP107" si="1418">IF(DN106=0," ",IF(DM106/DN106*100&gt;200,"св.200",DM106/DN106))</f>
        <v>0</v>
      </c>
      <c r="DQ106" s="21"/>
      <c r="DR106" s="21"/>
      <c r="DS106" s="63"/>
      <c r="DT106" s="22" t="str">
        <f t="shared" si="1412"/>
        <v xml:space="preserve"> </v>
      </c>
      <c r="DU106" s="22" t="str">
        <f t="shared" si="1413"/>
        <v xml:space="preserve"> </v>
      </c>
      <c r="DV106" s="57"/>
      <c r="DW106" s="57"/>
      <c r="DX106" s="57"/>
      <c r="DY106" s="57"/>
      <c r="DZ106" s="57"/>
      <c r="EA106" s="57"/>
      <c r="EB106" s="57"/>
      <c r="EC106" s="57"/>
      <c r="ED106" s="57"/>
      <c r="EE106" s="57"/>
      <c r="EF106" s="57"/>
      <c r="EG106" s="57"/>
      <c r="EH106" s="57"/>
      <c r="EI106" s="57"/>
      <c r="EJ106" s="57"/>
      <c r="EK106" s="57"/>
      <c r="EL106" s="57"/>
      <c r="EM106" s="57"/>
      <c r="EN106" s="57"/>
    </row>
    <row r="107" spans="1:144" s="48" customFormat="1" ht="15.75" customHeight="1" outlineLevel="1" x14ac:dyDescent="0.25">
      <c r="A107" s="43">
        <f t="shared" si="1414"/>
        <v>86</v>
      </c>
      <c r="B107" s="44" t="s">
        <v>26</v>
      </c>
      <c r="C107" s="21">
        <f>H107+AQ107</f>
        <v>1160554.4099999999</v>
      </c>
      <c r="D107" s="21">
        <f>I107+AR107</f>
        <v>414626.79000000004</v>
      </c>
      <c r="E107" s="42">
        <v>-23750.04</v>
      </c>
      <c r="F107" s="45">
        <f>IF(D107&lt;=0," ",IF(D107/C107*100&gt;200,"СВ.200",D107/C107))</f>
        <v>0.3572661362770575</v>
      </c>
      <c r="G107" s="45">
        <f t="shared" si="1397"/>
        <v>-17.457940702415659</v>
      </c>
      <c r="H107" s="21">
        <f t="shared" si="1405"/>
        <v>933500</v>
      </c>
      <c r="I107" s="21">
        <f>N107+S107+X107+AC107+AH107+AM107</f>
        <v>311108.14</v>
      </c>
      <c r="J107" s="46">
        <v>-76601.64</v>
      </c>
      <c r="K107" s="45">
        <f>IF(I107&lt;=0," ",IF(I107/H107*100&gt;200,"СВ.200",I107/H107))</f>
        <v>0.33327063738618107</v>
      </c>
      <c r="L107" s="45">
        <f>IF(J107=0," ",IF(I107/J107*100&gt;200,"св.200",I107/J107))</f>
        <v>-4.0613770149046422</v>
      </c>
      <c r="M107" s="21">
        <v>228500</v>
      </c>
      <c r="N107" s="21">
        <v>109530.71</v>
      </c>
      <c r="O107" s="64">
        <v>79956.02</v>
      </c>
      <c r="P107" s="45">
        <f t="shared" si="1268"/>
        <v>0.47934665207877464</v>
      </c>
      <c r="Q107" s="45">
        <f t="shared" si="823"/>
        <v>1.3698869703619565</v>
      </c>
      <c r="R107" s="21"/>
      <c r="S107" s="21"/>
      <c r="T107" s="64"/>
      <c r="U107" s="45" t="str">
        <f t="shared" si="1269"/>
        <v xml:space="preserve"> </v>
      </c>
      <c r="V107" s="45" t="str">
        <f t="shared" si="1406"/>
        <v xml:space="preserve"> </v>
      </c>
      <c r="W107" s="21"/>
      <c r="X107" s="21">
        <v>2521.1999999999998</v>
      </c>
      <c r="Y107" s="64">
        <v>-93000</v>
      </c>
      <c r="Z107" s="22" t="str">
        <f t="shared" ref="Z107" si="1419">IF(X107&lt;=0," ",IF(W107&lt;=0," ",IF(X107/W107*100&gt;200,"СВ.200",X107/W107)))</f>
        <v xml:space="preserve"> </v>
      </c>
      <c r="AA107" s="22">
        <f t="shared" ref="AA107" si="1420">IF(Y107=0," ",IF(X107/Y107*100&gt;200,"св.200",X107/Y107))</f>
        <v>-2.7109677419354838E-2</v>
      </c>
      <c r="AB107" s="21">
        <v>60000</v>
      </c>
      <c r="AC107" s="21">
        <v>43632.63</v>
      </c>
      <c r="AD107" s="64">
        <v>223.71</v>
      </c>
      <c r="AE107" s="45">
        <f t="shared" si="1270"/>
        <v>0.72721049999999998</v>
      </c>
      <c r="AF107" s="45" t="str">
        <f t="shared" si="835"/>
        <v>св.200</v>
      </c>
      <c r="AG107" s="21">
        <v>645000</v>
      </c>
      <c r="AH107" s="21">
        <v>155423.6</v>
      </c>
      <c r="AI107" s="64">
        <v>-63781.37</v>
      </c>
      <c r="AJ107" s="45">
        <f t="shared" si="1271"/>
        <v>0.24096682170542635</v>
      </c>
      <c r="AK107" s="45">
        <f t="shared" si="839"/>
        <v>-2.4368181492495378</v>
      </c>
      <c r="AL107" s="21"/>
      <c r="AM107" s="21"/>
      <c r="AN107" s="64"/>
      <c r="AO107" s="45" t="str">
        <f t="shared" si="1164"/>
        <v xml:space="preserve"> </v>
      </c>
      <c r="AP107" s="45" t="str">
        <f>IF(AM107=0," ",IF(AM107/AN107*100&gt;200,"св.200",AM107/AN107))</f>
        <v xml:space="preserve"> </v>
      </c>
      <c r="AQ107" s="21">
        <f t="shared" si="1407"/>
        <v>227054.41</v>
      </c>
      <c r="AR107" s="21">
        <f>AW107+BB107+BG107+BL107+BQ107+BV107+CA107+CF107+++++CU107+CZ107+DE107+DI107+DM107+DR107</f>
        <v>103518.65</v>
      </c>
      <c r="AS107" s="47">
        <v>52851.6</v>
      </c>
      <c r="AT107" s="45">
        <f>IF(AR107&lt;=0," ",IF(AQ107&lt;=0," ",IF(AR107/AQ107*100&gt;200,"СВ.200",AR107/AQ107)))</f>
        <v>0.45592001494267381</v>
      </c>
      <c r="AU107" s="45">
        <f>IF(AS107=0," ",IF(AR107/AS107*100&gt;200,"св.200",AR107/AS107))</f>
        <v>1.9586663412271341</v>
      </c>
      <c r="AV107" s="21"/>
      <c r="AW107" s="21"/>
      <c r="AX107" s="64"/>
      <c r="AY107" s="45" t="str">
        <f t="shared" si="1272"/>
        <v xml:space="preserve"> </v>
      </c>
      <c r="AZ107" s="45" t="str">
        <f t="shared" si="848"/>
        <v xml:space="preserve"> </v>
      </c>
      <c r="BA107" s="21">
        <v>60650</v>
      </c>
      <c r="BB107" s="21">
        <v>29758.98</v>
      </c>
      <c r="BC107" s="64">
        <v>29759</v>
      </c>
      <c r="BD107" s="45">
        <f t="shared" si="851"/>
        <v>0.49066743610882108</v>
      </c>
      <c r="BE107" s="45">
        <f t="shared" si="852"/>
        <v>0.99999932793440638</v>
      </c>
      <c r="BF107" s="21"/>
      <c r="BG107" s="21"/>
      <c r="BH107" s="64"/>
      <c r="BI107" s="45" t="str">
        <f t="shared" si="1273"/>
        <v xml:space="preserve"> </v>
      </c>
      <c r="BJ107" s="45" t="str">
        <f t="shared" si="856"/>
        <v xml:space="preserve"> </v>
      </c>
      <c r="BK107" s="21"/>
      <c r="BL107" s="21"/>
      <c r="BM107" s="64"/>
      <c r="BN107" s="45" t="str">
        <f t="shared" si="1139"/>
        <v xml:space="preserve"> </v>
      </c>
      <c r="BO107" s="45" t="str">
        <f t="shared" si="860"/>
        <v xml:space="preserve"> </v>
      </c>
      <c r="BP107" s="21"/>
      <c r="BQ107" s="21"/>
      <c r="BR107" s="64"/>
      <c r="BS107" s="45" t="str">
        <f t="shared" si="1400"/>
        <v xml:space="preserve"> </v>
      </c>
      <c r="BT107" s="45" t="str">
        <f t="shared" si="863"/>
        <v xml:space="preserve"> </v>
      </c>
      <c r="BU107" s="21">
        <v>72000</v>
      </c>
      <c r="BV107" s="21">
        <v>31573.87</v>
      </c>
      <c r="BW107" s="64">
        <v>2000</v>
      </c>
      <c r="BX107" s="45">
        <f t="shared" si="1408"/>
        <v>0.43852597222222223</v>
      </c>
      <c r="BY107" s="45" t="str">
        <f t="shared" si="1409"/>
        <v>св.200</v>
      </c>
      <c r="BZ107" s="21"/>
      <c r="CA107" s="21">
        <v>3081.39</v>
      </c>
      <c r="CB107" s="64"/>
      <c r="CC107" s="45" t="str">
        <f t="shared" ref="CC107:CC132" si="1421">IF(CA107&lt;=0," ",IF(BZ107&lt;=0," ",IF(CA107/BZ107*100&gt;200,"СВ.200",CA107/BZ107)))</f>
        <v xml:space="preserve"> </v>
      </c>
      <c r="CD107" s="45" t="str">
        <f t="shared" si="868"/>
        <v xml:space="preserve"> </v>
      </c>
      <c r="CE107" s="21">
        <f t="shared" si="1410"/>
        <v>0</v>
      </c>
      <c r="CF107" s="21">
        <f t="shared" si="1411"/>
        <v>0</v>
      </c>
      <c r="CG107" s="42">
        <v>0</v>
      </c>
      <c r="CH107" s="45" t="str">
        <f t="shared" si="871"/>
        <v xml:space="preserve"> </v>
      </c>
      <c r="CI107" s="45" t="str">
        <f t="shared" si="912"/>
        <v xml:space="preserve"> </v>
      </c>
      <c r="CJ107" s="21"/>
      <c r="CK107" s="21"/>
      <c r="CL107" s="64"/>
      <c r="CM107" s="45" t="str">
        <f t="shared" si="874"/>
        <v xml:space="preserve"> </v>
      </c>
      <c r="CN107" s="45" t="str">
        <f t="shared" si="913"/>
        <v xml:space="preserve"> </v>
      </c>
      <c r="CO107" s="21"/>
      <c r="CP107" s="21"/>
      <c r="CQ107" s="64"/>
      <c r="CR107" s="45" t="str">
        <f t="shared" si="877"/>
        <v xml:space="preserve"> </v>
      </c>
      <c r="CS107" s="45" t="str">
        <f t="shared" si="878"/>
        <v xml:space="preserve"> </v>
      </c>
      <c r="CT107" s="21"/>
      <c r="CU107" s="21"/>
      <c r="CV107" s="64"/>
      <c r="CW107" s="45" t="str">
        <f t="shared" si="914"/>
        <v xml:space="preserve"> </v>
      </c>
      <c r="CX107" s="45" t="str">
        <f t="shared" si="915"/>
        <v xml:space="preserve"> </v>
      </c>
      <c r="CY107" s="21"/>
      <c r="CZ107" s="21"/>
      <c r="DA107" s="64"/>
      <c r="DB107" s="45" t="str">
        <f t="shared" si="1274"/>
        <v xml:space="preserve"> </v>
      </c>
      <c r="DC107" s="45" t="str">
        <f t="shared" si="884"/>
        <v xml:space="preserve"> </v>
      </c>
      <c r="DD107" s="21"/>
      <c r="DE107" s="21"/>
      <c r="DF107" s="64"/>
      <c r="DG107" s="45" t="str">
        <f t="shared" si="1321"/>
        <v xml:space="preserve"> </v>
      </c>
      <c r="DH107" s="45" t="str">
        <f t="shared" si="888"/>
        <v xml:space="preserve"> </v>
      </c>
      <c r="DI107" s="21"/>
      <c r="DJ107" s="64"/>
      <c r="DK107" s="45" t="str">
        <f t="shared" si="890"/>
        <v xml:space="preserve"> </v>
      </c>
      <c r="DL107" s="21">
        <v>39104.410000000003</v>
      </c>
      <c r="DM107" s="21">
        <v>39104.410000000003</v>
      </c>
      <c r="DN107" s="64"/>
      <c r="DO107" s="22">
        <f t="shared" si="1417"/>
        <v>1</v>
      </c>
      <c r="DP107" s="51" t="str">
        <f t="shared" si="1418"/>
        <v xml:space="preserve"> </v>
      </c>
      <c r="DQ107" s="21">
        <v>55300</v>
      </c>
      <c r="DR107" s="21"/>
      <c r="DS107" s="64">
        <v>21092.6</v>
      </c>
      <c r="DT107" s="22" t="str">
        <f t="shared" si="1412"/>
        <v xml:space="preserve"> </v>
      </c>
      <c r="DU107" s="22" t="str">
        <f t="shared" si="1413"/>
        <v xml:space="preserve"> </v>
      </c>
      <c r="DV107" s="59"/>
      <c r="DW107" s="59"/>
      <c r="DX107" s="59"/>
      <c r="DY107" s="59"/>
      <c r="DZ107" s="59"/>
      <c r="EA107" s="59"/>
      <c r="EB107" s="59"/>
      <c r="EC107" s="59"/>
      <c r="ED107" s="59"/>
      <c r="EE107" s="59"/>
      <c r="EF107" s="59"/>
      <c r="EG107" s="59"/>
      <c r="EH107" s="59"/>
      <c r="EI107" s="59"/>
      <c r="EJ107" s="59"/>
      <c r="EK107" s="59"/>
      <c r="EL107" s="59"/>
      <c r="EM107" s="59"/>
      <c r="EN107" s="59"/>
    </row>
    <row r="108" spans="1:144" s="16" customFormat="1" ht="15.75" x14ac:dyDescent="0.25">
      <c r="A108" s="15"/>
      <c r="B108" s="7" t="s">
        <v>138</v>
      </c>
      <c r="C108" s="24">
        <f>SUM(C109:C114)</f>
        <v>21231638.129999999</v>
      </c>
      <c r="D108" s="24">
        <f t="shared" ref="D108" si="1422">SUM(D109:D114)</f>
        <v>10830917.27</v>
      </c>
      <c r="E108" s="24">
        <v>8686411.8200000003</v>
      </c>
      <c r="F108" s="20">
        <f>IF(D108&lt;=0," ",IF(D108/C108*100&gt;200,"СВ.200",D108/C108))</f>
        <v>0.51013102256561493</v>
      </c>
      <c r="G108" s="20">
        <f t="shared" si="1397"/>
        <v>1.246880471987569</v>
      </c>
      <c r="H108" s="24">
        <f t="shared" ref="H108" si="1423">SUM(H109:H114)</f>
        <v>19363496.280000001</v>
      </c>
      <c r="I108" s="24">
        <f t="shared" ref="I108" si="1424">SUM(I109:I114)</f>
        <v>10144262.569999998</v>
      </c>
      <c r="J108" s="39">
        <v>7926609.7199999988</v>
      </c>
      <c r="K108" s="20">
        <f>IF(I108&lt;=0," ",IF(I108/H108*100&gt;200,"СВ.200",I108/H108))</f>
        <v>0.52388589453639711</v>
      </c>
      <c r="L108" s="20">
        <f>IF(J108=0," ",IF(I108/J108*100&gt;200,"св.200",I108/J108))</f>
        <v>1.2797731853007139</v>
      </c>
      <c r="M108" s="24">
        <f t="shared" ref="M108" si="1425">SUM(M109:M114)</f>
        <v>10788300</v>
      </c>
      <c r="N108" s="24">
        <f t="shared" ref="N108" si="1426">SUM(N109:N114)</f>
        <v>6563106.5999999987</v>
      </c>
      <c r="O108" s="39">
        <v>4943508.95</v>
      </c>
      <c r="P108" s="20">
        <f t="shared" si="1268"/>
        <v>0.60835410583687877</v>
      </c>
      <c r="Q108" s="20">
        <f t="shared" si="823"/>
        <v>1.3276210615538582</v>
      </c>
      <c r="R108" s="24">
        <f t="shared" ref="R108" si="1427">SUM(R109:R114)</f>
        <v>1897596.28</v>
      </c>
      <c r="S108" s="24">
        <f t="shared" ref="S108" si="1428">SUM(S109:S114)</f>
        <v>912991.93</v>
      </c>
      <c r="T108" s="39">
        <v>887530.56</v>
      </c>
      <c r="U108" s="20">
        <f t="shared" si="1269"/>
        <v>0.48113075453541682</v>
      </c>
      <c r="V108" s="20">
        <f t="shared" si="827"/>
        <v>1.0286878797728385</v>
      </c>
      <c r="W108" s="24">
        <f t="shared" ref="W108" si="1429">SUM(W109:W114)</f>
        <v>340600</v>
      </c>
      <c r="X108" s="24">
        <f t="shared" ref="X108" si="1430">SUM(X109:X114)</f>
        <v>317369.5</v>
      </c>
      <c r="Y108" s="39">
        <v>287931.18</v>
      </c>
      <c r="Z108" s="20">
        <f t="shared" si="1284"/>
        <v>0.93179536112742223</v>
      </c>
      <c r="AA108" s="20">
        <f t="shared" si="831"/>
        <v>1.102240820184879</v>
      </c>
      <c r="AB108" s="24">
        <f t="shared" ref="AB108" si="1431">SUM(AB109:AB114)</f>
        <v>926000</v>
      </c>
      <c r="AC108" s="24">
        <f t="shared" ref="AC108" si="1432">SUM(AC109:AC114)</f>
        <v>524027.86000000004</v>
      </c>
      <c r="AD108" s="39">
        <v>296012.44</v>
      </c>
      <c r="AE108" s="20">
        <f t="shared" si="1270"/>
        <v>0.56590481641468682</v>
      </c>
      <c r="AF108" s="20">
        <f t="shared" si="835"/>
        <v>1.7702899918665582</v>
      </c>
      <c r="AG108" s="24">
        <f t="shared" ref="AG108" si="1433">SUM(AG109:AG114)</f>
        <v>5411000</v>
      </c>
      <c r="AH108" s="24">
        <f t="shared" ref="AH108" si="1434">SUM(AH109:AH114)</f>
        <v>1826766.68</v>
      </c>
      <c r="AI108" s="39">
        <v>1511626.59</v>
      </c>
      <c r="AJ108" s="20">
        <f t="shared" si="1271"/>
        <v>0.33760241729809648</v>
      </c>
      <c r="AK108" s="20">
        <f t="shared" si="839"/>
        <v>1.2084774719396805</v>
      </c>
      <c r="AL108" s="24">
        <f t="shared" ref="AL108" si="1435">SUM(AL109:AL114)</f>
        <v>0</v>
      </c>
      <c r="AM108" s="24">
        <f t="shared" ref="AM108" si="1436">SUM(AM109:AM114)</f>
        <v>0</v>
      </c>
      <c r="AN108" s="39">
        <v>0</v>
      </c>
      <c r="AO108" s="20" t="str">
        <f t="shared" si="1164"/>
        <v xml:space="preserve"> </v>
      </c>
      <c r="AP108" s="20" t="str">
        <f t="shared" si="842"/>
        <v xml:space="preserve"> </v>
      </c>
      <c r="AQ108" s="24">
        <f t="shared" ref="AQ108" si="1437">SUM(AQ109:AQ114)</f>
        <v>1868141.8499999996</v>
      </c>
      <c r="AR108" s="24">
        <f t="shared" ref="AR108" si="1438">SUM(AR109:AR114)</f>
        <v>686654.7</v>
      </c>
      <c r="AS108" s="39">
        <v>759802.1</v>
      </c>
      <c r="AT108" s="20">
        <f>IF(AR108&lt;=0," ",IF(AQ108&lt;=0," ",IF(AR108/AQ108*100&gt;200,"СВ.200",AR108/AQ108)))</f>
        <v>0.36756025780376372</v>
      </c>
      <c r="AU108" s="20">
        <f>IF(AS108=0," ",IF(AR108/AS108*100&gt;200,"св.200",AR108/AS108))</f>
        <v>0.90372835242229521</v>
      </c>
      <c r="AV108" s="24">
        <f t="shared" ref="AV108" si="1439">SUM(AV109:AV114)</f>
        <v>596297</v>
      </c>
      <c r="AW108" s="24">
        <f t="shared" ref="AW108" si="1440">SUM(AW109:AW114)</f>
        <v>163518.91</v>
      </c>
      <c r="AX108" s="39">
        <v>122579.38</v>
      </c>
      <c r="AY108" s="20">
        <f t="shared" si="1272"/>
        <v>0.27422393538790235</v>
      </c>
      <c r="AZ108" s="20">
        <f t="shared" si="848"/>
        <v>1.3339838233804087</v>
      </c>
      <c r="BA108" s="24">
        <f t="shared" ref="BA108" si="1441">SUM(BA109:BA114)</f>
        <v>39019</v>
      </c>
      <c r="BB108" s="24">
        <f t="shared" ref="BB108" si="1442">SUM(BB109:BB114)</f>
        <v>19509.38</v>
      </c>
      <c r="BC108" s="39">
        <v>8925.7800000000007</v>
      </c>
      <c r="BD108" s="20">
        <f t="shared" si="851"/>
        <v>0.499996924575207</v>
      </c>
      <c r="BE108" s="20" t="str">
        <f t="shared" si="852"/>
        <v>св.200</v>
      </c>
      <c r="BF108" s="24">
        <f t="shared" ref="BF108" si="1443">SUM(BF109:BF114)</f>
        <v>291000</v>
      </c>
      <c r="BG108" s="24">
        <f t="shared" ref="BG108" si="1444">SUM(BG109:BG114)</f>
        <v>177954.02</v>
      </c>
      <c r="BH108" s="39">
        <v>198754.9</v>
      </c>
      <c r="BI108" s="20">
        <f t="shared" si="1273"/>
        <v>0.61152584192439863</v>
      </c>
      <c r="BJ108" s="20">
        <f t="shared" si="856"/>
        <v>0.895344064473379</v>
      </c>
      <c r="BK108" s="24">
        <f t="shared" ref="BK108" si="1445">SUM(BK109:BK114)</f>
        <v>0</v>
      </c>
      <c r="BL108" s="24">
        <f t="shared" ref="BL108" si="1446">SUM(BL109:BL114)</f>
        <v>0</v>
      </c>
      <c r="BM108" s="39">
        <v>0</v>
      </c>
      <c r="BN108" s="20" t="str">
        <f t="shared" si="1139"/>
        <v xml:space="preserve"> </v>
      </c>
      <c r="BO108" s="20" t="str">
        <f t="shared" si="860"/>
        <v xml:space="preserve"> </v>
      </c>
      <c r="BP108" s="24">
        <f t="shared" ref="BP108" si="1447">SUM(BP109:BP114)</f>
        <v>0</v>
      </c>
      <c r="BQ108" s="24">
        <f t="shared" ref="BQ108" si="1448">SUM(BQ109:BQ114)</f>
        <v>0</v>
      </c>
      <c r="BR108" s="39">
        <v>0</v>
      </c>
      <c r="BS108" s="20" t="str">
        <f t="shared" si="1400"/>
        <v xml:space="preserve"> </v>
      </c>
      <c r="BT108" s="20" t="str">
        <f t="shared" si="863"/>
        <v xml:space="preserve"> </v>
      </c>
      <c r="BU108" s="24">
        <f t="shared" ref="BU108" si="1449">SUM(BU109:BU114)</f>
        <v>165230</v>
      </c>
      <c r="BV108" s="24">
        <f t="shared" ref="BV108" si="1450">SUM(BV109:BV114)</f>
        <v>88193.52</v>
      </c>
      <c r="BW108" s="39">
        <v>84792.59</v>
      </c>
      <c r="BX108" s="20">
        <f t="shared" si="1221"/>
        <v>0.53376214973067848</v>
      </c>
      <c r="BY108" s="20">
        <f t="shared" si="865"/>
        <v>1.0401088113949581</v>
      </c>
      <c r="BZ108" s="24">
        <f t="shared" ref="BZ108" si="1451">SUM(BZ109:BZ114)</f>
        <v>300430.38</v>
      </c>
      <c r="CA108" s="24">
        <f t="shared" ref="CA108" si="1452">SUM(CA109:CA114)</f>
        <v>0</v>
      </c>
      <c r="CB108" s="39">
        <v>0</v>
      </c>
      <c r="CC108" s="20" t="str">
        <f t="shared" si="1421"/>
        <v xml:space="preserve"> </v>
      </c>
      <c r="CD108" s="20"/>
      <c r="CE108" s="24">
        <f t="shared" ref="CE108" si="1453">SUM(CE109:CE114)</f>
        <v>249630.21000000002</v>
      </c>
      <c r="CF108" s="24">
        <f t="shared" ref="CF108" si="1454">SUM(CF109:CF114)</f>
        <v>152898.27000000002</v>
      </c>
      <c r="CG108" s="39">
        <v>261671.33000000002</v>
      </c>
      <c r="CH108" s="20">
        <f t="shared" si="871"/>
        <v>0.61249906411567734</v>
      </c>
      <c r="CI108" s="20">
        <f>IF(CG108=0," ",IF(CF108/CG108*100&gt;200,"св.200",CF108/CG108))</f>
        <v>0.58431418527967893</v>
      </c>
      <c r="CJ108" s="24">
        <f t="shared" ref="CJ108" si="1455">SUM(CJ109:CJ114)</f>
        <v>175200</v>
      </c>
      <c r="CK108" s="24">
        <f t="shared" ref="CK108" si="1456">SUM(CK109:CK114)</f>
        <v>93354.1</v>
      </c>
      <c r="CL108" s="39">
        <v>64439.33</v>
      </c>
      <c r="CM108" s="20">
        <f t="shared" si="874"/>
        <v>0.53284303652968035</v>
      </c>
      <c r="CN108" s="20">
        <f t="shared" si="913"/>
        <v>1.4487130763153497</v>
      </c>
      <c r="CO108" s="24">
        <f t="shared" ref="CO108" si="1457">SUM(CO109:CO114)</f>
        <v>74430.210000000006</v>
      </c>
      <c r="CP108" s="24">
        <f t="shared" ref="CP108" si="1458">SUM(CP109:CP114)</f>
        <v>59544.17</v>
      </c>
      <c r="CQ108" s="39">
        <v>197232</v>
      </c>
      <c r="CR108" s="20">
        <f t="shared" si="877"/>
        <v>0.80000002687080951</v>
      </c>
      <c r="CS108" s="20">
        <f t="shared" si="878"/>
        <v>0.30189913401476431</v>
      </c>
      <c r="CT108" s="24">
        <f t="shared" ref="CT108" si="1459">SUM(CT109:CT114)</f>
        <v>0</v>
      </c>
      <c r="CU108" s="24">
        <f t="shared" ref="CU108" si="1460">SUM(CU109:CU114)</f>
        <v>0</v>
      </c>
      <c r="CV108" s="39">
        <v>0</v>
      </c>
      <c r="CW108" s="31" t="str">
        <f t="shared" si="914"/>
        <v xml:space="preserve"> </v>
      </c>
      <c r="CX108" s="31" t="str">
        <f t="shared" si="915"/>
        <v xml:space="preserve"> </v>
      </c>
      <c r="CY108" s="24">
        <f t="shared" ref="CY108" si="1461">SUM(CY109:CY114)</f>
        <v>0</v>
      </c>
      <c r="CZ108" s="24">
        <f t="shared" ref="CZ108" si="1462">SUM(CZ109:CZ114)</f>
        <v>0</v>
      </c>
      <c r="DA108" s="39">
        <v>0</v>
      </c>
      <c r="DB108" s="20" t="str">
        <f t="shared" si="1274"/>
        <v xml:space="preserve"> </v>
      </c>
      <c r="DC108" s="20" t="str">
        <f t="shared" si="884"/>
        <v xml:space="preserve"> </v>
      </c>
      <c r="DD108" s="24">
        <f t="shared" ref="DD108" si="1463">SUM(DD109:DD114)</f>
        <v>30000</v>
      </c>
      <c r="DE108" s="24">
        <f t="shared" ref="DE108" si="1464">SUM(DE109:DE114)</f>
        <v>0</v>
      </c>
      <c r="DF108" s="39">
        <v>0</v>
      </c>
      <c r="DG108" s="20" t="str">
        <f t="shared" si="1321"/>
        <v xml:space="preserve"> </v>
      </c>
      <c r="DH108" s="20" t="str">
        <f t="shared" si="888"/>
        <v xml:space="preserve"> </v>
      </c>
      <c r="DI108" s="24">
        <f t="shared" ref="DI108" si="1465">SUM(DI109:DI114)</f>
        <v>0</v>
      </c>
      <c r="DJ108" s="39">
        <v>0</v>
      </c>
      <c r="DK108" s="20" t="str">
        <f t="shared" si="890"/>
        <v xml:space="preserve"> </v>
      </c>
      <c r="DL108" s="24">
        <f t="shared" ref="DL108" si="1466">SUM(DL109:DL114)</f>
        <v>54577.15</v>
      </c>
      <c r="DM108" s="24">
        <f t="shared" ref="DM108" si="1467">SUM(DM109:DM114)</f>
        <v>4577.1499999999996</v>
      </c>
      <c r="DN108" s="39">
        <v>0</v>
      </c>
      <c r="DO108" s="20">
        <f t="shared" si="1417"/>
        <v>8.3865683715620906E-2</v>
      </c>
      <c r="DP108" s="50"/>
      <c r="DQ108" s="24">
        <f t="shared" ref="DQ108" si="1468">SUM(DQ109:DQ114)</f>
        <v>141958.10999999999</v>
      </c>
      <c r="DR108" s="24">
        <f t="shared" ref="DR108" si="1469">SUM(DR109:DR114)</f>
        <v>80003.45</v>
      </c>
      <c r="DS108" s="39">
        <v>83078.12</v>
      </c>
      <c r="DT108" s="20">
        <f t="shared" si="1112"/>
        <v>0.56357083085989246</v>
      </c>
      <c r="DU108" s="20">
        <f t="shared" ref="DU108:DU113" si="1470">IF(DR108=0," ",IF(DR108/DS108*100&gt;200,"св.200",DR108/DS108))</f>
        <v>0.96299061654259877</v>
      </c>
      <c r="DV108" s="56"/>
      <c r="DW108" s="56"/>
      <c r="DX108" s="56"/>
      <c r="DY108" s="56"/>
      <c r="DZ108" s="56"/>
      <c r="EA108" s="56"/>
      <c r="EB108" s="56"/>
      <c r="EC108" s="56"/>
      <c r="ED108" s="56"/>
      <c r="EE108" s="56"/>
      <c r="EF108" s="56"/>
      <c r="EG108" s="56"/>
      <c r="EH108" s="56"/>
      <c r="EI108" s="56"/>
      <c r="EJ108" s="56"/>
      <c r="EK108" s="56"/>
      <c r="EL108" s="56"/>
      <c r="EM108" s="56"/>
      <c r="EN108" s="56"/>
    </row>
    <row r="109" spans="1:144" s="14" customFormat="1" ht="15.75" customHeight="1" outlineLevel="1" x14ac:dyDescent="0.25">
      <c r="A109" s="13">
        <v>87</v>
      </c>
      <c r="B109" s="8" t="s">
        <v>13</v>
      </c>
      <c r="C109" s="21">
        <f>H109+AQ109</f>
        <v>12613028.539999999</v>
      </c>
      <c r="D109" s="21">
        <f>I109+AR109</f>
        <v>7427249.6499999985</v>
      </c>
      <c r="E109" s="21">
        <v>5626732.04</v>
      </c>
      <c r="F109" s="22">
        <f>IF(D109&lt;=0," ",IF(D109/C109*100&gt;200,"СВ.200",D109/C109))</f>
        <v>0.5888553749359865</v>
      </c>
      <c r="G109" s="22">
        <f t="shared" si="1397"/>
        <v>1.3199934877296908</v>
      </c>
      <c r="H109" s="21">
        <f t="shared" ref="H109" si="1471">M109+R109+W109+AB109+AG109+AL109</f>
        <v>11284996.279999999</v>
      </c>
      <c r="I109" s="21">
        <f>N109+S109+X109+AC109+AH109+AM109</f>
        <v>6888087.6799999988</v>
      </c>
      <c r="J109" s="19">
        <v>5134002.13</v>
      </c>
      <c r="K109" s="22">
        <f>IF(I109&lt;=0," ",IF(I109/H109*100&gt;200,"СВ.200",I109/H109))</f>
        <v>0.61037571560457782</v>
      </c>
      <c r="L109" s="22">
        <f>IF(J109=0," ",IF(I109/J109*100&gt;200,"св.200",I109/J109))</f>
        <v>1.3416604640169869</v>
      </c>
      <c r="M109" s="21">
        <v>7776900</v>
      </c>
      <c r="N109" s="21">
        <v>4952457.0999999996</v>
      </c>
      <c r="O109" s="63">
        <v>3767988.93</v>
      </c>
      <c r="P109" s="22">
        <f t="shared" si="1268"/>
        <v>0.63681635355990174</v>
      </c>
      <c r="Q109" s="22">
        <f t="shared" si="823"/>
        <v>1.3143502255459119</v>
      </c>
      <c r="R109" s="21">
        <v>1897596.28</v>
      </c>
      <c r="S109" s="21">
        <v>912991.93</v>
      </c>
      <c r="T109" s="63">
        <v>887530.56</v>
      </c>
      <c r="U109" s="22">
        <f t="shared" si="1269"/>
        <v>0.48113075453541682</v>
      </c>
      <c r="V109" s="22">
        <f t="shared" si="827"/>
        <v>1.0286878797728385</v>
      </c>
      <c r="W109" s="21">
        <v>113500</v>
      </c>
      <c r="X109" s="21">
        <v>175294</v>
      </c>
      <c r="Y109" s="63">
        <v>100284</v>
      </c>
      <c r="Z109" s="22">
        <f t="shared" ref="Z109" si="1472">IF(X109&lt;=0," ",IF(W109&lt;=0," ",IF(X109/W109*100&gt;200,"СВ.200",X109/W109)))</f>
        <v>1.5444405286343612</v>
      </c>
      <c r="AA109" s="22">
        <f t="shared" ref="AA109" si="1473">IF(Y109=0," ",IF(X109/Y109*100&gt;200,"св.200",X109/Y109))</f>
        <v>1.7479757488732002</v>
      </c>
      <c r="AB109" s="21">
        <v>436000</v>
      </c>
      <c r="AC109" s="21">
        <v>363689.26</v>
      </c>
      <c r="AD109" s="63">
        <v>153269.51</v>
      </c>
      <c r="AE109" s="22">
        <f t="shared" si="1270"/>
        <v>0.83414967889908254</v>
      </c>
      <c r="AF109" s="22" t="str">
        <f t="shared" si="835"/>
        <v>св.200</v>
      </c>
      <c r="AG109" s="21">
        <v>1061000</v>
      </c>
      <c r="AH109" s="21">
        <v>483655.39</v>
      </c>
      <c r="AI109" s="63">
        <v>224929.13</v>
      </c>
      <c r="AJ109" s="22">
        <f t="shared" si="1271"/>
        <v>0.45584862393967956</v>
      </c>
      <c r="AK109" s="22" t="str">
        <f>IF(AH109&lt;=0," ",IF(AH109/AI109*100&gt;200,"св.200",AH109/AI109))</f>
        <v>св.200</v>
      </c>
      <c r="AL109" s="21"/>
      <c r="AM109" s="21"/>
      <c r="AN109" s="63"/>
      <c r="AO109" s="22" t="str">
        <f t="shared" si="1164"/>
        <v xml:space="preserve"> </v>
      </c>
      <c r="AP109" s="22" t="str">
        <f t="shared" si="842"/>
        <v xml:space="preserve"> </v>
      </c>
      <c r="AQ109" s="21">
        <f t="shared" ref="AQ109" si="1474">AV109+BA109+BF109+BK109+BP109+BU109+BZ109+CE109+CT109+CY109+DD109+DL109+DQ109</f>
        <v>1328032.2599999998</v>
      </c>
      <c r="AR109" s="21">
        <f>AW109+BB109+BG109+BL109+BQ109+BV109+CA109+CF109+++++CU109+CZ109+DE109+DI109+DM109+DR109</f>
        <v>539161.97</v>
      </c>
      <c r="AS109" s="36">
        <v>492729.91000000003</v>
      </c>
      <c r="AT109" s="22">
        <f>IF(AR109&lt;=0," ",IF(AQ109&lt;=0," ",IF(AR109/AQ109*100&gt;200,"СВ.200",AR109/AQ109)))</f>
        <v>0.40598559706674597</v>
      </c>
      <c r="AU109" s="22">
        <f>IF(AS109=0," ",IF(AR109/AS109*100&gt;200,"св.200",AR109/AS109))</f>
        <v>1.0942343037385329</v>
      </c>
      <c r="AV109" s="21">
        <v>596297</v>
      </c>
      <c r="AW109" s="21">
        <v>163518.91</v>
      </c>
      <c r="AX109" s="63">
        <v>122579.38</v>
      </c>
      <c r="AY109" s="22">
        <f t="shared" si="1272"/>
        <v>0.27422393538790235</v>
      </c>
      <c r="AZ109" s="22">
        <f t="shared" si="848"/>
        <v>1.3339838233804087</v>
      </c>
      <c r="BA109" s="21"/>
      <c r="BB109" s="21"/>
      <c r="BC109" s="63"/>
      <c r="BD109" s="22" t="str">
        <f t="shared" si="851"/>
        <v xml:space="preserve"> </v>
      </c>
      <c r="BE109" s="22" t="str">
        <f t="shared" si="852"/>
        <v xml:space="preserve"> </v>
      </c>
      <c r="BF109" s="21">
        <v>230000</v>
      </c>
      <c r="BG109" s="21">
        <v>139883.46</v>
      </c>
      <c r="BH109" s="63">
        <v>156664.06</v>
      </c>
      <c r="BI109" s="22">
        <f t="shared" si="1273"/>
        <v>0.6081889565217391</v>
      </c>
      <c r="BJ109" s="22">
        <f t="shared" si="856"/>
        <v>0.89288800507276522</v>
      </c>
      <c r="BK109" s="21"/>
      <c r="BL109" s="21"/>
      <c r="BM109" s="63"/>
      <c r="BN109" s="22"/>
      <c r="BO109" s="22" t="str">
        <f t="shared" si="860"/>
        <v xml:space="preserve"> </v>
      </c>
      <c r="BP109" s="21"/>
      <c r="BQ109" s="21"/>
      <c r="BR109" s="63"/>
      <c r="BS109" s="22" t="str">
        <f t="shared" si="1400"/>
        <v xml:space="preserve"> </v>
      </c>
      <c r="BT109" s="22" t="str">
        <f t="shared" si="863"/>
        <v xml:space="preserve"> </v>
      </c>
      <c r="BU109" s="21">
        <v>100000</v>
      </c>
      <c r="BV109" s="21">
        <v>57824.9</v>
      </c>
      <c r="BW109" s="63">
        <v>65969.02</v>
      </c>
      <c r="BX109" s="22">
        <f t="shared" si="1221"/>
        <v>0.57824900000000001</v>
      </c>
      <c r="BY109" s="22">
        <f t="shared" si="865"/>
        <v>0.87654629400285156</v>
      </c>
      <c r="BZ109" s="21"/>
      <c r="CA109" s="21"/>
      <c r="CB109" s="63"/>
      <c r="CC109" s="22" t="str">
        <f t="shared" si="1421"/>
        <v xml:space="preserve"> </v>
      </c>
      <c r="CD109" s="22" t="str">
        <f t="shared" si="868"/>
        <v xml:space="preserve"> </v>
      </c>
      <c r="CE109" s="21">
        <f t="shared" ref="CE109" si="1475">CJ109+CO109</f>
        <v>175200</v>
      </c>
      <c r="CF109" s="21">
        <f t="shared" ref="CF109" si="1476">CK109+CP109</f>
        <v>93354.1</v>
      </c>
      <c r="CG109" s="21">
        <v>64439.33</v>
      </c>
      <c r="CH109" s="22">
        <f t="shared" ref="CH109:CH117" si="1477">IF(CF109&lt;=0," ",IF(CE109&lt;=0," ",IF(CF109/CE109*100&gt;200,"СВ.200",CF109/CE109)))</f>
        <v>0.53284303652968035</v>
      </c>
      <c r="CI109" s="22">
        <f t="shared" si="912"/>
        <v>1.4487130763153497</v>
      </c>
      <c r="CJ109" s="21">
        <v>175200</v>
      </c>
      <c r="CK109" s="21">
        <v>93354.1</v>
      </c>
      <c r="CL109" s="63">
        <v>64439.33</v>
      </c>
      <c r="CM109" s="22">
        <f t="shared" si="874"/>
        <v>0.53284303652968035</v>
      </c>
      <c r="CN109" s="22">
        <f t="shared" si="913"/>
        <v>1.4487130763153497</v>
      </c>
      <c r="CO109" s="21"/>
      <c r="CP109" s="21"/>
      <c r="CQ109" s="63"/>
      <c r="CR109" s="22" t="str">
        <f t="shared" si="877"/>
        <v xml:space="preserve"> </v>
      </c>
      <c r="CS109" s="22" t="str">
        <f t="shared" si="878"/>
        <v xml:space="preserve"> </v>
      </c>
      <c r="CT109" s="21"/>
      <c r="CU109" s="21"/>
      <c r="CV109" s="63"/>
      <c r="CW109" s="22" t="str">
        <f t="shared" si="914"/>
        <v xml:space="preserve"> </v>
      </c>
      <c r="CX109" s="22" t="str">
        <f t="shared" si="915"/>
        <v xml:space="preserve"> </v>
      </c>
      <c r="CY109" s="21"/>
      <c r="CZ109" s="21"/>
      <c r="DA109" s="63"/>
      <c r="DB109" s="22" t="str">
        <f t="shared" si="1274"/>
        <v xml:space="preserve"> </v>
      </c>
      <c r="DC109" s="22" t="str">
        <f t="shared" si="884"/>
        <v xml:space="preserve"> </v>
      </c>
      <c r="DD109" s="21">
        <v>30000</v>
      </c>
      <c r="DE109" s="21"/>
      <c r="DF109" s="63"/>
      <c r="DG109" s="22" t="str">
        <f t="shared" si="1321"/>
        <v xml:space="preserve"> </v>
      </c>
      <c r="DH109" s="22" t="str">
        <f t="shared" si="888"/>
        <v xml:space="preserve"> </v>
      </c>
      <c r="DI109" s="21"/>
      <c r="DJ109" s="63"/>
      <c r="DK109" s="22" t="str">
        <f>IF(DJ109=0," ",IF(DI109/DJ109*100&gt;200,"св.200",DI109/DJ109))</f>
        <v xml:space="preserve"> </v>
      </c>
      <c r="DL109" s="21">
        <v>54577.15</v>
      </c>
      <c r="DM109" s="21">
        <v>4577.1499999999996</v>
      </c>
      <c r="DN109" s="63"/>
      <c r="DO109" s="22">
        <f t="shared" si="1417"/>
        <v>8.3865683715620906E-2</v>
      </c>
      <c r="DP109" s="51" t="str">
        <f t="shared" ref="DP109" si="1478">IF(DN109=0," ",IF(DM109/DN109*100&gt;200,"св.200",DM109/DN109))</f>
        <v xml:space="preserve"> </v>
      </c>
      <c r="DQ109" s="21">
        <v>141958.10999999999</v>
      </c>
      <c r="DR109" s="21">
        <v>80003.45</v>
      </c>
      <c r="DS109" s="63">
        <v>83078.12</v>
      </c>
      <c r="DT109" s="22">
        <f t="shared" si="1112"/>
        <v>0.56357083085989246</v>
      </c>
      <c r="DU109" s="22">
        <f t="shared" si="1470"/>
        <v>0.96299061654259877</v>
      </c>
      <c r="DV109" s="57"/>
      <c r="DW109" s="57"/>
      <c r="DX109" s="57"/>
      <c r="DY109" s="57"/>
      <c r="DZ109" s="57"/>
      <c r="EA109" s="57"/>
      <c r="EB109" s="57"/>
      <c r="EC109" s="57"/>
      <c r="ED109" s="57"/>
      <c r="EE109" s="57"/>
      <c r="EF109" s="57"/>
      <c r="EG109" s="57"/>
      <c r="EH109" s="57"/>
      <c r="EI109" s="57"/>
      <c r="EJ109" s="57"/>
      <c r="EK109" s="57"/>
      <c r="EL109" s="57"/>
      <c r="EM109" s="57"/>
      <c r="EN109" s="57"/>
    </row>
    <row r="110" spans="1:144" s="14" customFormat="1" ht="16.5" customHeight="1" outlineLevel="1" x14ac:dyDescent="0.25">
      <c r="A110" s="13">
        <f>A109+1</f>
        <v>88</v>
      </c>
      <c r="B110" s="8" t="s">
        <v>20</v>
      </c>
      <c r="C110" s="21">
        <f>H110+AQ110</f>
        <v>2639598</v>
      </c>
      <c r="D110" s="21">
        <f>I110+AR110</f>
        <v>1125077.0900000001</v>
      </c>
      <c r="E110" s="21">
        <v>1603556.06</v>
      </c>
      <c r="F110" s="22">
        <f>IF(D110&lt;=0," ",IF(D110/C110*100&gt;200,"СВ.200",D110/C110))</f>
        <v>0.42623046766969824</v>
      </c>
      <c r="G110" s="22">
        <f t="shared" si="1397"/>
        <v>0.70161381822846902</v>
      </c>
      <c r="H110" s="21">
        <f t="shared" ref="H110:H114" si="1479">M110+R110+W110+AB110+AG110+AL110</f>
        <v>2639598</v>
      </c>
      <c r="I110" s="21">
        <f>N110+S110+X110+AC110+AH110+AM110</f>
        <v>1125077.0900000001</v>
      </c>
      <c r="J110" s="19">
        <v>1406324.06</v>
      </c>
      <c r="K110" s="22">
        <f>IF(I110&lt;=0," ",IF(I110/H110*100&gt;200,"СВ.200",I110/H110))</f>
        <v>0.42623046766969824</v>
      </c>
      <c r="L110" s="22">
        <f>IF(J110=0," ",IF(I110/J110*100&gt;200,"св.200",I110/J110))</f>
        <v>0.80001268697628625</v>
      </c>
      <c r="M110" s="21">
        <v>1144094</v>
      </c>
      <c r="N110" s="21">
        <v>619228.72</v>
      </c>
      <c r="O110" s="63">
        <v>467851.6</v>
      </c>
      <c r="P110" s="22">
        <f t="shared" si="1268"/>
        <v>0.54123937368782638</v>
      </c>
      <c r="Q110" s="22">
        <f t="shared" si="823"/>
        <v>1.3235579829159503</v>
      </c>
      <c r="R110" s="21"/>
      <c r="S110" s="21"/>
      <c r="T110" s="63"/>
      <c r="U110" s="22" t="str">
        <f t="shared" si="1269"/>
        <v xml:space="preserve"> </v>
      </c>
      <c r="V110" s="22" t="str">
        <f t="shared" ref="V110:V114" si="1480">IF(S110=0," ",IF(S110/T110*100&gt;200,"св.200",S110/T110))</f>
        <v xml:space="preserve"> </v>
      </c>
      <c r="W110" s="21">
        <v>95504</v>
      </c>
      <c r="X110" s="21">
        <v>46607.4</v>
      </c>
      <c r="Y110" s="63">
        <v>72261.37</v>
      </c>
      <c r="Z110" s="22">
        <f t="shared" si="1284"/>
        <v>0.48801516166862124</v>
      </c>
      <c r="AA110" s="22">
        <f t="shared" si="831"/>
        <v>0.64498361987878172</v>
      </c>
      <c r="AB110" s="21">
        <v>100000</v>
      </c>
      <c r="AC110" s="21">
        <v>75317.66</v>
      </c>
      <c r="AD110" s="63">
        <v>17710.64</v>
      </c>
      <c r="AE110" s="22">
        <f t="shared" si="1270"/>
        <v>0.75317660000000008</v>
      </c>
      <c r="AF110" s="22" t="str">
        <f t="shared" si="835"/>
        <v>св.200</v>
      </c>
      <c r="AG110" s="21">
        <v>1300000</v>
      </c>
      <c r="AH110" s="21">
        <v>383923.31</v>
      </c>
      <c r="AI110" s="63">
        <v>848500.45</v>
      </c>
      <c r="AJ110" s="22">
        <f>IF(AH110&lt;=0," ",IF(AG110&lt;=0," ",IF(AH110/AG110*100&gt;200,"СВ.200",AH110/AG110)))</f>
        <v>0.29532562307692306</v>
      </c>
      <c r="AK110" s="22">
        <f t="shared" si="839"/>
        <v>0.4524727240863573</v>
      </c>
      <c r="AL110" s="21"/>
      <c r="AM110" s="21"/>
      <c r="AN110" s="63"/>
      <c r="AO110" s="22" t="str">
        <f t="shared" si="1164"/>
        <v xml:space="preserve"> </v>
      </c>
      <c r="AP110" s="22" t="str">
        <f t="shared" si="842"/>
        <v xml:space="preserve"> </v>
      </c>
      <c r="AQ110" s="21">
        <f t="shared" ref="AQ110:AQ114" si="1481">AV110+BA110+BF110+BK110+BP110+BU110+BZ110+CE110+CT110+CY110+DD110+DL110+DQ110</f>
        <v>0</v>
      </c>
      <c r="AR110" s="21">
        <f>AW110+BB110+BG110+BL110+BQ110+BV110+CA110+CF110+++++CU110+CZ110+DE110+DI110+DM110+DR110</f>
        <v>0</v>
      </c>
      <c r="AS110" s="36">
        <v>197232</v>
      </c>
      <c r="AT110" s="22" t="str">
        <f>IF(AR110&lt;=0," ",IF(AQ110&lt;=0," ",IF(AR110/AQ110*100&gt;200,"СВ.200",AR110/AQ110)))</f>
        <v xml:space="preserve"> </v>
      </c>
      <c r="AU110" s="22">
        <f>IF(AS110=0," ",IF(AR110/AS110*100&gt;200,"св.200",AR110/AS110))</f>
        <v>0</v>
      </c>
      <c r="AV110" s="21"/>
      <c r="AW110" s="21"/>
      <c r="AX110" s="63"/>
      <c r="AY110" s="22" t="str">
        <f t="shared" si="1272"/>
        <v xml:space="preserve"> </v>
      </c>
      <c r="AZ110" s="22" t="str">
        <f t="shared" si="848"/>
        <v xml:space="preserve"> </v>
      </c>
      <c r="BA110" s="21"/>
      <c r="BB110" s="21"/>
      <c r="BC110" s="63"/>
      <c r="BD110" s="22" t="str">
        <f t="shared" si="851"/>
        <v xml:space="preserve"> </v>
      </c>
      <c r="BE110" s="22" t="str">
        <f t="shared" si="852"/>
        <v xml:space="preserve"> </v>
      </c>
      <c r="BF110" s="21"/>
      <c r="BG110" s="21"/>
      <c r="BH110" s="63"/>
      <c r="BI110" s="22" t="str">
        <f t="shared" si="1273"/>
        <v xml:space="preserve"> </v>
      </c>
      <c r="BJ110" s="22" t="str">
        <f>IF(BG110=0," ",IF(BG110/BH110*100&gt;200,"св.200",BG110/BH110))</f>
        <v xml:space="preserve"> </v>
      </c>
      <c r="BK110" s="21"/>
      <c r="BL110" s="21"/>
      <c r="BM110" s="63"/>
      <c r="BN110" s="22"/>
      <c r="BO110" s="22" t="str">
        <f t="shared" si="860"/>
        <v xml:space="preserve"> </v>
      </c>
      <c r="BP110" s="21"/>
      <c r="BQ110" s="21"/>
      <c r="BR110" s="63"/>
      <c r="BS110" s="22" t="str">
        <f t="shared" si="1400"/>
        <v xml:space="preserve"> </v>
      </c>
      <c r="BT110" s="22" t="str">
        <f t="shared" si="863"/>
        <v xml:space="preserve"> </v>
      </c>
      <c r="BU110" s="21"/>
      <c r="BV110" s="21"/>
      <c r="BW110" s="63"/>
      <c r="BX110" s="22" t="str">
        <f t="shared" ref="BX110:BX112" si="1482">IF(BV110&lt;=0," ",IF(BU110&lt;=0," ",IF(BV110/BU110*100&gt;200,"СВ.200",BV110/BU110)))</f>
        <v xml:space="preserve"> </v>
      </c>
      <c r="BY110" s="22" t="str">
        <f t="shared" ref="BY110:BY112" si="1483">IF(BW110=0," ",IF(BV110/BW110*100&gt;200,"св.200",BV110/BW110))</f>
        <v xml:space="preserve"> </v>
      </c>
      <c r="BZ110" s="21"/>
      <c r="CA110" s="21"/>
      <c r="CB110" s="63"/>
      <c r="CC110" s="22" t="str">
        <f t="shared" si="1421"/>
        <v xml:space="preserve"> </v>
      </c>
      <c r="CD110" s="22" t="str">
        <f t="shared" si="868"/>
        <v xml:space="preserve"> </v>
      </c>
      <c r="CE110" s="21">
        <f t="shared" ref="CE110:CE114" si="1484">CJ110+CO110</f>
        <v>0</v>
      </c>
      <c r="CF110" s="21">
        <f t="shared" ref="CF110:CF114" si="1485">CK110+CP110</f>
        <v>0</v>
      </c>
      <c r="CG110" s="21">
        <v>197232</v>
      </c>
      <c r="CH110" s="22" t="str">
        <f t="shared" si="1477"/>
        <v xml:space="preserve"> </v>
      </c>
      <c r="CI110" s="22">
        <f t="shared" si="912"/>
        <v>0</v>
      </c>
      <c r="CJ110" s="21"/>
      <c r="CK110" s="21"/>
      <c r="CL110" s="63"/>
      <c r="CM110" s="22" t="str">
        <f t="shared" si="874"/>
        <v xml:space="preserve"> </v>
      </c>
      <c r="CN110" s="22" t="str">
        <f t="shared" si="913"/>
        <v xml:space="preserve"> </v>
      </c>
      <c r="CO110" s="21"/>
      <c r="CP110" s="21"/>
      <c r="CQ110" s="63">
        <v>197232</v>
      </c>
      <c r="CR110" s="22" t="str">
        <f t="shared" si="877"/>
        <v xml:space="preserve"> </v>
      </c>
      <c r="CS110" s="22">
        <f t="shared" si="878"/>
        <v>0</v>
      </c>
      <c r="CT110" s="21"/>
      <c r="CU110" s="21"/>
      <c r="CV110" s="63"/>
      <c r="CW110" s="22" t="str">
        <f t="shared" si="914"/>
        <v xml:space="preserve"> </v>
      </c>
      <c r="CX110" s="22" t="str">
        <f t="shared" si="915"/>
        <v xml:space="preserve"> </v>
      </c>
      <c r="CY110" s="21"/>
      <c r="CZ110" s="21"/>
      <c r="DA110" s="63"/>
      <c r="DB110" s="22" t="str">
        <f t="shared" si="1274"/>
        <v xml:space="preserve"> </v>
      </c>
      <c r="DC110" s="22" t="str">
        <f t="shared" si="884"/>
        <v xml:space="preserve"> </v>
      </c>
      <c r="DD110" s="21"/>
      <c r="DE110" s="21"/>
      <c r="DF110" s="63"/>
      <c r="DG110" s="22" t="str">
        <f t="shared" si="1321"/>
        <v xml:space="preserve"> </v>
      </c>
      <c r="DH110" s="22" t="str">
        <f t="shared" si="888"/>
        <v xml:space="preserve"> </v>
      </c>
      <c r="DI110" s="21"/>
      <c r="DJ110" s="63"/>
      <c r="DK110" s="22" t="str">
        <f>IF(DJ110=0," ",IF(DI110/DJ110*100&gt;200,"св.200",DI110/DJ110))</f>
        <v xml:space="preserve"> </v>
      </c>
      <c r="DL110" s="21"/>
      <c r="DM110" s="21"/>
      <c r="DN110" s="63"/>
      <c r="DO110" s="22" t="str">
        <f t="shared" si="1325"/>
        <v xml:space="preserve"> </v>
      </c>
      <c r="DP110" s="51" t="str">
        <f t="shared" ref="DP110:DP113" si="1486">IF(DM110=0," ",IF(DM110/DN110*100&gt;200,"св.200",DM110/DN110))</f>
        <v xml:space="preserve"> </v>
      </c>
      <c r="DQ110" s="21"/>
      <c r="DR110" s="21"/>
      <c r="DS110" s="63"/>
      <c r="DT110" s="22" t="str">
        <f t="shared" si="1112"/>
        <v xml:space="preserve"> </v>
      </c>
      <c r="DU110" s="22" t="str">
        <f t="shared" si="1470"/>
        <v xml:space="preserve"> </v>
      </c>
      <c r="DV110" s="57"/>
      <c r="DW110" s="57"/>
      <c r="DX110" s="57"/>
      <c r="DY110" s="57"/>
      <c r="DZ110" s="57"/>
      <c r="EA110" s="57"/>
      <c r="EB110" s="57"/>
      <c r="EC110" s="57"/>
      <c r="ED110" s="57"/>
      <c r="EE110" s="57"/>
      <c r="EF110" s="57"/>
      <c r="EG110" s="57"/>
      <c r="EH110" s="57"/>
      <c r="EI110" s="57"/>
      <c r="EJ110" s="57"/>
      <c r="EK110" s="57"/>
      <c r="EL110" s="57"/>
      <c r="EM110" s="57"/>
      <c r="EN110" s="57"/>
    </row>
    <row r="111" spans="1:144" s="14" customFormat="1" ht="15.75" customHeight="1" outlineLevel="1" x14ac:dyDescent="0.25">
      <c r="A111" s="13">
        <f t="shared" ref="A111:A114" si="1487">A110+1</f>
        <v>89</v>
      </c>
      <c r="B111" s="8" t="s">
        <v>28</v>
      </c>
      <c r="C111" s="21">
        <f>H111+AQ111</f>
        <v>1135655</v>
      </c>
      <c r="D111" s="21">
        <f>I111+AR111</f>
        <v>308782.46999999997</v>
      </c>
      <c r="E111" s="21">
        <v>349921.74</v>
      </c>
      <c r="F111" s="22">
        <f>IF(D111&lt;=0," ",IF(D111/C111*100&gt;200,"СВ.200",D111/C111))</f>
        <v>0.27189812927341489</v>
      </c>
      <c r="G111" s="22">
        <f t="shared" si="1397"/>
        <v>0.88243294057694155</v>
      </c>
      <c r="H111" s="21">
        <f t="shared" si="1479"/>
        <v>1071636</v>
      </c>
      <c r="I111" s="21">
        <f>N111+S111+X111+AC111+AH111+AM111</f>
        <v>269134.46999999997</v>
      </c>
      <c r="J111" s="19">
        <v>332753.39</v>
      </c>
      <c r="K111" s="22">
        <f>IF(I111&lt;=0," ",IF(I111/H111*100&gt;200,"СВ.200",I111/H111))</f>
        <v>0.25114355060860216</v>
      </c>
      <c r="L111" s="22">
        <f>IF(J111=0," ",IF(I111/J111*100&gt;200,"св.200",I111/J111))</f>
        <v>0.80881060295133267</v>
      </c>
      <c r="M111" s="21">
        <v>541636</v>
      </c>
      <c r="N111" s="21">
        <v>230984.43</v>
      </c>
      <c r="O111" s="63">
        <v>180625.56</v>
      </c>
      <c r="P111" s="22">
        <f t="shared" si="1268"/>
        <v>0.42645693786971323</v>
      </c>
      <c r="Q111" s="22">
        <f t="shared" si="823"/>
        <v>1.2788025681415187</v>
      </c>
      <c r="R111" s="21"/>
      <c r="S111" s="21"/>
      <c r="T111" s="63"/>
      <c r="U111" s="22" t="str">
        <f t="shared" si="1269"/>
        <v xml:space="preserve"> </v>
      </c>
      <c r="V111" s="22" t="str">
        <f t="shared" si="1480"/>
        <v xml:space="preserve"> </v>
      </c>
      <c r="W111" s="21"/>
      <c r="X111" s="21"/>
      <c r="Y111" s="63"/>
      <c r="Z111" s="22" t="str">
        <f t="shared" ref="Z111:Z115" si="1488">IF(X111&lt;=0," ",IF(W111&lt;=0," ",IF(X111/W111*100&gt;200,"СВ.200",X111/W111)))</f>
        <v xml:space="preserve"> </v>
      </c>
      <c r="AA111" s="22" t="str">
        <f t="shared" ref="AA111:AA115" si="1489">IF(Y111=0," ",IF(X111/Y111*100&gt;200,"св.200",X111/Y111))</f>
        <v xml:space="preserve"> </v>
      </c>
      <c r="AB111" s="21">
        <v>100000</v>
      </c>
      <c r="AC111" s="21">
        <v>7253.11</v>
      </c>
      <c r="AD111" s="63">
        <v>49369.919999999998</v>
      </c>
      <c r="AE111" s="22">
        <f t="shared" si="1270"/>
        <v>7.2531100000000001E-2</v>
      </c>
      <c r="AF111" s="22">
        <f t="shared" si="835"/>
        <v>0.14691354573797163</v>
      </c>
      <c r="AG111" s="21">
        <v>430000</v>
      </c>
      <c r="AH111" s="21">
        <v>30896.93</v>
      </c>
      <c r="AI111" s="63">
        <v>102757.91</v>
      </c>
      <c r="AJ111" s="22">
        <f>IF(AH111&lt;=0," ",IF(AG111&lt;=0," ",IF(AH111/AG111*100&gt;200,"СВ.200",AH111/AG111)))</f>
        <v>7.1853325581395344E-2</v>
      </c>
      <c r="AK111" s="22">
        <f t="shared" si="839"/>
        <v>0.30067690166139033</v>
      </c>
      <c r="AL111" s="21"/>
      <c r="AM111" s="21"/>
      <c r="AN111" s="63"/>
      <c r="AO111" s="22" t="str">
        <f t="shared" si="1164"/>
        <v xml:space="preserve"> </v>
      </c>
      <c r="AP111" s="22" t="str">
        <f t="shared" si="842"/>
        <v xml:space="preserve"> </v>
      </c>
      <c r="AQ111" s="21">
        <f t="shared" si="1481"/>
        <v>64019</v>
      </c>
      <c r="AR111" s="21">
        <f>AW111+BB111+BG111+BL111+BQ111+BV111+CA111+CF111+++++CU111+CZ111+DE111+DI111+DM111+DR111</f>
        <v>39648</v>
      </c>
      <c r="AS111" s="36">
        <v>17168.349999999999</v>
      </c>
      <c r="AT111" s="22">
        <f>IF(AR111&lt;=0," ",IF(AQ111&lt;=0," ",IF(AR111/AQ111*100&gt;200,"СВ.200",AR111/AQ111)))</f>
        <v>0.61931614052078288</v>
      </c>
      <c r="AU111" s="22" t="str">
        <f>IF(AS111=0," ",IF(AR111/AS111*100&gt;200,"св.200",AR111/AS111))</f>
        <v>св.200</v>
      </c>
      <c r="AV111" s="21"/>
      <c r="AW111" s="21"/>
      <c r="AX111" s="63"/>
      <c r="AY111" s="22" t="str">
        <f t="shared" si="1272"/>
        <v xml:space="preserve"> </v>
      </c>
      <c r="AZ111" s="22" t="str">
        <f t="shared" si="848"/>
        <v xml:space="preserve"> </v>
      </c>
      <c r="BA111" s="21">
        <v>39019</v>
      </c>
      <c r="BB111" s="21">
        <v>19509.38</v>
      </c>
      <c r="BC111" s="63">
        <v>8925.7800000000007</v>
      </c>
      <c r="BD111" s="22">
        <f t="shared" si="851"/>
        <v>0.499996924575207</v>
      </c>
      <c r="BE111" s="22" t="str">
        <f t="shared" si="852"/>
        <v>св.200</v>
      </c>
      <c r="BF111" s="21"/>
      <c r="BG111" s="21"/>
      <c r="BH111" s="63"/>
      <c r="BI111" s="22" t="str">
        <f t="shared" si="1273"/>
        <v xml:space="preserve"> </v>
      </c>
      <c r="BJ111" s="22" t="str">
        <f t="shared" si="856"/>
        <v xml:space="preserve"> </v>
      </c>
      <c r="BK111" s="21"/>
      <c r="BL111" s="21"/>
      <c r="BM111" s="63"/>
      <c r="BN111" s="22"/>
      <c r="BO111" s="22" t="str">
        <f t="shared" si="860"/>
        <v xml:space="preserve"> </v>
      </c>
      <c r="BP111" s="21"/>
      <c r="BQ111" s="21"/>
      <c r="BR111" s="63"/>
      <c r="BS111" s="22" t="str">
        <f t="shared" si="1400"/>
        <v xml:space="preserve"> </v>
      </c>
      <c r="BT111" s="22" t="str">
        <f t="shared" si="863"/>
        <v xml:space="preserve"> </v>
      </c>
      <c r="BU111" s="21">
        <v>25000</v>
      </c>
      <c r="BV111" s="21">
        <v>20138.62</v>
      </c>
      <c r="BW111" s="63">
        <v>8242.57</v>
      </c>
      <c r="BX111" s="22">
        <f t="shared" si="1482"/>
        <v>0.80554479999999995</v>
      </c>
      <c r="BY111" s="22" t="str">
        <f t="shared" si="1483"/>
        <v>св.200</v>
      </c>
      <c r="BZ111" s="21"/>
      <c r="CA111" s="21"/>
      <c r="CB111" s="63"/>
      <c r="CC111" s="22" t="str">
        <f t="shared" si="1421"/>
        <v xml:space="preserve"> </v>
      </c>
      <c r="CD111" s="22" t="str">
        <f t="shared" si="868"/>
        <v xml:space="preserve"> </v>
      </c>
      <c r="CE111" s="21">
        <f t="shared" si="1484"/>
        <v>0</v>
      </c>
      <c r="CF111" s="21">
        <f t="shared" si="1485"/>
        <v>0</v>
      </c>
      <c r="CG111" s="21">
        <v>0</v>
      </c>
      <c r="CH111" s="22" t="str">
        <f t="shared" si="1477"/>
        <v xml:space="preserve"> </v>
      </c>
      <c r="CI111" s="22" t="str">
        <f t="shared" si="912"/>
        <v xml:space="preserve"> </v>
      </c>
      <c r="CJ111" s="21"/>
      <c r="CK111" s="21"/>
      <c r="CL111" s="63"/>
      <c r="CM111" s="22" t="str">
        <f t="shared" si="874"/>
        <v xml:space="preserve"> </v>
      </c>
      <c r="CN111" s="22" t="str">
        <f t="shared" si="913"/>
        <v xml:space="preserve"> </v>
      </c>
      <c r="CO111" s="21"/>
      <c r="CP111" s="21"/>
      <c r="CQ111" s="63"/>
      <c r="CR111" s="22" t="str">
        <f t="shared" si="877"/>
        <v xml:space="preserve"> </v>
      </c>
      <c r="CS111" s="22" t="str">
        <f t="shared" si="878"/>
        <v xml:space="preserve"> </v>
      </c>
      <c r="CT111" s="21"/>
      <c r="CU111" s="21"/>
      <c r="CV111" s="63"/>
      <c r="CW111" s="22" t="str">
        <f t="shared" si="914"/>
        <v xml:space="preserve"> </v>
      </c>
      <c r="CX111" s="22" t="str">
        <f t="shared" si="915"/>
        <v xml:space="preserve"> </v>
      </c>
      <c r="CY111" s="21"/>
      <c r="CZ111" s="21"/>
      <c r="DA111" s="63"/>
      <c r="DB111" s="22" t="str">
        <f t="shared" si="1274"/>
        <v xml:space="preserve"> </v>
      </c>
      <c r="DC111" s="22" t="str">
        <f t="shared" si="884"/>
        <v xml:space="preserve"> </v>
      </c>
      <c r="DD111" s="21"/>
      <c r="DE111" s="21"/>
      <c r="DF111" s="63"/>
      <c r="DG111" s="22" t="str">
        <f t="shared" si="1321"/>
        <v xml:space="preserve"> </v>
      </c>
      <c r="DH111" s="22" t="str">
        <f t="shared" si="888"/>
        <v xml:space="preserve"> </v>
      </c>
      <c r="DI111" s="21"/>
      <c r="DJ111" s="63"/>
      <c r="DK111" s="22" t="str">
        <f t="shared" si="890"/>
        <v xml:space="preserve"> </v>
      </c>
      <c r="DL111" s="21"/>
      <c r="DM111" s="21"/>
      <c r="DN111" s="63"/>
      <c r="DO111" s="22" t="str">
        <f t="shared" si="1325"/>
        <v xml:space="preserve"> </v>
      </c>
      <c r="DP111" s="51" t="str">
        <f t="shared" si="1486"/>
        <v xml:space="preserve"> </v>
      </c>
      <c r="DQ111" s="21"/>
      <c r="DR111" s="21"/>
      <c r="DS111" s="63"/>
      <c r="DT111" s="22" t="str">
        <f t="shared" si="1112"/>
        <v xml:space="preserve"> </v>
      </c>
      <c r="DU111" s="22" t="str">
        <f t="shared" si="1470"/>
        <v xml:space="preserve"> </v>
      </c>
      <c r="DV111" s="57"/>
      <c r="DW111" s="57"/>
      <c r="DX111" s="57"/>
      <c r="DY111" s="57"/>
      <c r="DZ111" s="57"/>
      <c r="EA111" s="57"/>
      <c r="EB111" s="57"/>
      <c r="EC111" s="57"/>
      <c r="ED111" s="57"/>
      <c r="EE111" s="57"/>
      <c r="EF111" s="57"/>
      <c r="EG111" s="57"/>
      <c r="EH111" s="57"/>
      <c r="EI111" s="57"/>
      <c r="EJ111" s="57"/>
      <c r="EK111" s="57"/>
      <c r="EL111" s="57"/>
      <c r="EM111" s="57"/>
      <c r="EN111" s="57"/>
    </row>
    <row r="112" spans="1:144" s="14" customFormat="1" ht="15.75" customHeight="1" outlineLevel="1" x14ac:dyDescent="0.25">
      <c r="A112" s="13">
        <f t="shared" si="1487"/>
        <v>90</v>
      </c>
      <c r="B112" s="8" t="s">
        <v>50</v>
      </c>
      <c r="C112" s="21">
        <f>H112+AQ112</f>
        <v>1565125</v>
      </c>
      <c r="D112" s="21">
        <f>I112+AR112</f>
        <v>837869.66999999993</v>
      </c>
      <c r="E112" s="21">
        <v>557861.17000000004</v>
      </c>
      <c r="F112" s="22">
        <f>IF(D112&lt;=0," ",IF(D112/C112*100&gt;200,"СВ.200",D112/C112))</f>
        <v>0.53533722226659208</v>
      </c>
      <c r="G112" s="22">
        <f t="shared" si="1397"/>
        <v>1.5019322280487812</v>
      </c>
      <c r="H112" s="21">
        <f t="shared" si="1479"/>
        <v>1535125</v>
      </c>
      <c r="I112" s="21">
        <f>N112+S112+X112+AC112+AH112+AM112</f>
        <v>837869.66999999993</v>
      </c>
      <c r="J112" s="19">
        <v>557360.16999999993</v>
      </c>
      <c r="K112" s="22">
        <f>IF(I112&lt;=0," ",IF(I112/H112*100&gt;200,"СВ.200",I112/H112))</f>
        <v>0.54579898705317154</v>
      </c>
      <c r="L112" s="22">
        <f>IF(J112=0," ",IF(I112/J112*100&gt;200,"св.200",I112/J112))</f>
        <v>1.5032822851335073</v>
      </c>
      <c r="M112" s="21">
        <v>423529</v>
      </c>
      <c r="N112" s="21">
        <v>212238.91</v>
      </c>
      <c r="O112" s="63">
        <v>173930.16</v>
      </c>
      <c r="P112" s="22">
        <f t="shared" si="1268"/>
        <v>0.50112013581124315</v>
      </c>
      <c r="Q112" s="22">
        <f t="shared" si="823"/>
        <v>1.2202536351372297</v>
      </c>
      <c r="R112" s="21"/>
      <c r="S112" s="21"/>
      <c r="T112" s="63"/>
      <c r="U112" s="22" t="str">
        <f t="shared" si="1269"/>
        <v xml:space="preserve"> </v>
      </c>
      <c r="V112" s="22" t="str">
        <f t="shared" si="1480"/>
        <v xml:space="preserve"> </v>
      </c>
      <c r="W112" s="21">
        <v>131596</v>
      </c>
      <c r="X112" s="21">
        <v>95468.1</v>
      </c>
      <c r="Y112" s="63">
        <v>115385.81</v>
      </c>
      <c r="Z112" s="22">
        <f t="shared" si="1488"/>
        <v>0.72546353992522572</v>
      </c>
      <c r="AA112" s="22">
        <f t="shared" si="1489"/>
        <v>0.82738163384215102</v>
      </c>
      <c r="AB112" s="21">
        <v>80000</v>
      </c>
      <c r="AC112" s="21">
        <v>32803.11</v>
      </c>
      <c r="AD112" s="63">
        <v>33079.1</v>
      </c>
      <c r="AE112" s="22">
        <f t="shared" si="1270"/>
        <v>0.41003887500000002</v>
      </c>
      <c r="AF112" s="22">
        <f t="shared" si="835"/>
        <v>0.991656665386906</v>
      </c>
      <c r="AG112" s="21">
        <v>900000</v>
      </c>
      <c r="AH112" s="21">
        <v>497359.55</v>
      </c>
      <c r="AI112" s="63">
        <v>234965.1</v>
      </c>
      <c r="AJ112" s="22">
        <f>IF(AH112&lt;=0," ",IF(AG112&lt;=0," ",IF(AH112/AG112*100&gt;200,"СВ.200",AH112/AG112)))</f>
        <v>0.55262172222222217</v>
      </c>
      <c r="AK112" s="22" t="str">
        <f t="shared" si="839"/>
        <v>св.200</v>
      </c>
      <c r="AL112" s="21"/>
      <c r="AM112" s="21"/>
      <c r="AN112" s="63"/>
      <c r="AO112" s="22" t="str">
        <f t="shared" si="1164"/>
        <v xml:space="preserve"> </v>
      </c>
      <c r="AP112" s="22" t="str">
        <f t="shared" si="842"/>
        <v xml:space="preserve"> </v>
      </c>
      <c r="AQ112" s="21">
        <f t="shared" si="1481"/>
        <v>30000</v>
      </c>
      <c r="AR112" s="21">
        <f>AW112+BB112+BG112+BL112+BQ112+BV112+CA112+CF112+++++CU112+CZ112+DE112+DI112+DM112+DR112</f>
        <v>0</v>
      </c>
      <c r="AS112" s="36">
        <v>501</v>
      </c>
      <c r="AT112" s="22" t="str">
        <f>IF(AR112&lt;=0," ",IF(AQ112&lt;=0," ",IF(AR112/AQ112*100&gt;200,"СВ.200",AR112/AQ112)))</f>
        <v xml:space="preserve"> </v>
      </c>
      <c r="AU112" s="22">
        <f>IF(AS112=0," ",IF(AR112/AS112*100&gt;200,"св.200",AR112/AS112))</f>
        <v>0</v>
      </c>
      <c r="AV112" s="21"/>
      <c r="AW112" s="21"/>
      <c r="AX112" s="63"/>
      <c r="AY112" s="22" t="str">
        <f t="shared" si="1272"/>
        <v xml:space="preserve"> </v>
      </c>
      <c r="AZ112" s="22" t="str">
        <f t="shared" si="848"/>
        <v xml:space="preserve"> </v>
      </c>
      <c r="BA112" s="21"/>
      <c r="BB112" s="21"/>
      <c r="BC112" s="63"/>
      <c r="BD112" s="22" t="str">
        <f t="shared" si="851"/>
        <v xml:space="preserve"> </v>
      </c>
      <c r="BE112" s="22" t="str">
        <f t="shared" si="852"/>
        <v xml:space="preserve"> </v>
      </c>
      <c r="BF112" s="21"/>
      <c r="BG112" s="21"/>
      <c r="BH112" s="63"/>
      <c r="BI112" s="22" t="str">
        <f t="shared" si="1273"/>
        <v xml:space="preserve"> </v>
      </c>
      <c r="BJ112" s="22" t="str">
        <f t="shared" si="856"/>
        <v xml:space="preserve"> </v>
      </c>
      <c r="BK112" s="21"/>
      <c r="BL112" s="21"/>
      <c r="BM112" s="63"/>
      <c r="BN112" s="22"/>
      <c r="BO112" s="22" t="str">
        <f t="shared" si="860"/>
        <v xml:space="preserve"> </v>
      </c>
      <c r="BP112" s="21"/>
      <c r="BQ112" s="21"/>
      <c r="BR112" s="63"/>
      <c r="BS112" s="22" t="str">
        <f t="shared" si="1400"/>
        <v xml:space="preserve"> </v>
      </c>
      <c r="BT112" s="22" t="str">
        <f t="shared" si="863"/>
        <v xml:space="preserve"> </v>
      </c>
      <c r="BU112" s="21">
        <v>30000</v>
      </c>
      <c r="BV112" s="21"/>
      <c r="BW112" s="63">
        <v>501</v>
      </c>
      <c r="BX112" s="22" t="str">
        <f t="shared" si="1482"/>
        <v xml:space="preserve"> </v>
      </c>
      <c r="BY112" s="22">
        <f t="shared" si="1483"/>
        <v>0</v>
      </c>
      <c r="BZ112" s="21"/>
      <c r="CA112" s="21"/>
      <c r="CB112" s="63"/>
      <c r="CC112" s="22" t="str">
        <f t="shared" si="1421"/>
        <v xml:space="preserve"> </v>
      </c>
      <c r="CD112" s="22"/>
      <c r="CE112" s="21">
        <f t="shared" si="1484"/>
        <v>0</v>
      </c>
      <c r="CF112" s="21">
        <f t="shared" si="1485"/>
        <v>0</v>
      </c>
      <c r="CG112" s="21">
        <v>0</v>
      </c>
      <c r="CH112" s="22" t="str">
        <f t="shared" si="1477"/>
        <v xml:space="preserve"> </v>
      </c>
      <c r="CI112" s="22" t="str">
        <f t="shared" si="912"/>
        <v xml:space="preserve"> </v>
      </c>
      <c r="CJ112" s="21"/>
      <c r="CK112" s="21"/>
      <c r="CL112" s="63"/>
      <c r="CM112" s="22" t="str">
        <f t="shared" si="874"/>
        <v xml:space="preserve"> </v>
      </c>
      <c r="CN112" s="22" t="str">
        <f t="shared" si="913"/>
        <v xml:space="preserve"> </v>
      </c>
      <c r="CO112" s="21"/>
      <c r="CP112" s="21"/>
      <c r="CQ112" s="63"/>
      <c r="CR112" s="22" t="str">
        <f t="shared" si="877"/>
        <v xml:space="preserve"> </v>
      </c>
      <c r="CS112" s="22" t="str">
        <f t="shared" si="878"/>
        <v xml:space="preserve"> </v>
      </c>
      <c r="CT112" s="21"/>
      <c r="CU112" s="21"/>
      <c r="CV112" s="63"/>
      <c r="CW112" s="22" t="str">
        <f t="shared" si="914"/>
        <v xml:space="preserve"> </v>
      </c>
      <c r="CX112" s="22" t="str">
        <f t="shared" si="915"/>
        <v xml:space="preserve"> </v>
      </c>
      <c r="CY112" s="21"/>
      <c r="CZ112" s="21"/>
      <c r="DA112" s="63"/>
      <c r="DB112" s="22" t="str">
        <f t="shared" si="1274"/>
        <v xml:space="preserve"> </v>
      </c>
      <c r="DC112" s="22" t="str">
        <f t="shared" si="884"/>
        <v xml:space="preserve"> </v>
      </c>
      <c r="DD112" s="21"/>
      <c r="DE112" s="21"/>
      <c r="DF112" s="63"/>
      <c r="DG112" s="22" t="str">
        <f t="shared" si="1321"/>
        <v xml:space="preserve"> </v>
      </c>
      <c r="DH112" s="22" t="str">
        <f t="shared" si="888"/>
        <v xml:space="preserve"> </v>
      </c>
      <c r="DI112" s="21"/>
      <c r="DJ112" s="63"/>
      <c r="DK112" s="22" t="str">
        <f t="shared" si="890"/>
        <v xml:space="preserve"> </v>
      </c>
      <c r="DL112" s="21"/>
      <c r="DM112" s="21"/>
      <c r="DN112" s="63"/>
      <c r="DO112" s="22" t="str">
        <f t="shared" si="1325"/>
        <v xml:space="preserve"> </v>
      </c>
      <c r="DP112" s="51" t="str">
        <f t="shared" si="1486"/>
        <v xml:space="preserve"> </v>
      </c>
      <c r="DQ112" s="21"/>
      <c r="DR112" s="21"/>
      <c r="DS112" s="63"/>
      <c r="DT112" s="22" t="str">
        <f t="shared" si="1112"/>
        <v xml:space="preserve"> </v>
      </c>
      <c r="DU112" s="22" t="str">
        <f t="shared" si="1470"/>
        <v xml:space="preserve"> </v>
      </c>
      <c r="DV112" s="57"/>
      <c r="DW112" s="57"/>
      <c r="DX112" s="57"/>
      <c r="DY112" s="57"/>
      <c r="DZ112" s="57"/>
      <c r="EA112" s="57"/>
      <c r="EB112" s="57"/>
      <c r="EC112" s="57"/>
      <c r="ED112" s="57"/>
      <c r="EE112" s="57"/>
      <c r="EF112" s="57"/>
      <c r="EG112" s="57"/>
      <c r="EH112" s="57"/>
      <c r="EI112" s="57"/>
      <c r="EJ112" s="57"/>
      <c r="EK112" s="57"/>
      <c r="EL112" s="57"/>
      <c r="EM112" s="57"/>
      <c r="EN112" s="57"/>
    </row>
    <row r="113" spans="1:144" s="14" customFormat="1" ht="15.75" customHeight="1" outlineLevel="1" x14ac:dyDescent="0.25">
      <c r="A113" s="13">
        <f t="shared" si="1487"/>
        <v>91</v>
      </c>
      <c r="B113" s="8" t="s">
        <v>12</v>
      </c>
      <c r="C113" s="21">
        <f>H113+AQ113</f>
        <v>704588.38</v>
      </c>
      <c r="D113" s="21">
        <f>I113+AR113</f>
        <v>155899.93</v>
      </c>
      <c r="E113" s="21">
        <v>148345.31</v>
      </c>
      <c r="F113" s="22">
        <f>IF(D113&lt;=0," ",IF(D113/C113*100&gt;200,"СВ.200",D113/C113))</f>
        <v>0.22126383917940853</v>
      </c>
      <c r="G113" s="22">
        <f t="shared" si="1397"/>
        <v>1.0509259106337774</v>
      </c>
      <c r="H113" s="21">
        <f t="shared" si="1479"/>
        <v>393928</v>
      </c>
      <c r="I113" s="21">
        <f>N113+S113+X113+AC113+AH113+AM113</f>
        <v>145669.93</v>
      </c>
      <c r="J113" s="19">
        <v>138265.31</v>
      </c>
      <c r="K113" s="22">
        <f>IF(I113&lt;=0," ",IF(I113/H113*100&gt;200,"СВ.200",I113/H113))</f>
        <v>0.36978821002822848</v>
      </c>
      <c r="L113" s="22">
        <f>IF(J113=0," ",IF(I113/J113*100&gt;200,"св.200",I113/J113))</f>
        <v>1.0535537077232171</v>
      </c>
      <c r="M113" s="21">
        <v>213928</v>
      </c>
      <c r="N113" s="21">
        <v>127217.31</v>
      </c>
      <c r="O113" s="63">
        <v>89580.24</v>
      </c>
      <c r="P113" s="22">
        <f t="shared" si="1268"/>
        <v>0.59467348827642941</v>
      </c>
      <c r="Q113" s="22">
        <f t="shared" si="823"/>
        <v>1.4201492427347815</v>
      </c>
      <c r="R113" s="21"/>
      <c r="S113" s="21"/>
      <c r="T113" s="63"/>
      <c r="U113" s="22" t="str">
        <f t="shared" si="1269"/>
        <v xml:space="preserve"> </v>
      </c>
      <c r="V113" s="22" t="str">
        <f t="shared" si="1480"/>
        <v xml:space="preserve"> </v>
      </c>
      <c r="W113" s="21"/>
      <c r="X113" s="21"/>
      <c r="Y113" s="63"/>
      <c r="Z113" s="22" t="str">
        <f t="shared" si="1488"/>
        <v xml:space="preserve"> </v>
      </c>
      <c r="AA113" s="22" t="str">
        <f t="shared" si="1489"/>
        <v xml:space="preserve"> </v>
      </c>
      <c r="AB113" s="21">
        <v>60000</v>
      </c>
      <c r="AC113" s="21">
        <v>48786.63</v>
      </c>
      <c r="AD113" s="63">
        <v>30813.54</v>
      </c>
      <c r="AE113" s="22">
        <f t="shared" si="1270"/>
        <v>0.81311049999999996</v>
      </c>
      <c r="AF113" s="22">
        <f t="shared" si="835"/>
        <v>1.5832854647664629</v>
      </c>
      <c r="AG113" s="21">
        <v>120000</v>
      </c>
      <c r="AH113" s="21">
        <v>-30334.01</v>
      </c>
      <c r="AI113" s="63">
        <v>17871.53</v>
      </c>
      <c r="AJ113" s="22" t="str">
        <f>IF(AH113&lt;=0," ",IF(AG113&lt;=0," ",IF(AH113/AG113*100&gt;200,"СВ.200",AH113/AG113)))</f>
        <v xml:space="preserve"> </v>
      </c>
      <c r="AK113" s="22">
        <f t="shared" ref="AK113" si="1490">IF(AI113=0," ",IF(AH113/AI113*100&gt;200,"св.200",AH113/AI113))</f>
        <v>-1.6973370494859701</v>
      </c>
      <c r="AL113" s="21"/>
      <c r="AM113" s="21"/>
      <c r="AN113" s="63"/>
      <c r="AO113" s="22" t="str">
        <f t="shared" si="1164"/>
        <v xml:space="preserve"> </v>
      </c>
      <c r="AP113" s="22" t="str">
        <f t="shared" si="842"/>
        <v xml:space="preserve"> </v>
      </c>
      <c r="AQ113" s="21">
        <f t="shared" si="1481"/>
        <v>310660.38</v>
      </c>
      <c r="AR113" s="21">
        <f>AW113+BB113+BG113+BL113+BQ113+BV113+CA113+CF113+++++CU113+CZ113+DE113+DI113+DM113+DR113</f>
        <v>10230</v>
      </c>
      <c r="AS113" s="36">
        <v>10080</v>
      </c>
      <c r="AT113" s="22">
        <f>IF(AR113&lt;=0," ",IF(AQ113&lt;=0," ",IF(AR113/AQ113*100&gt;200,"СВ.200",AR113/AQ113)))</f>
        <v>3.2929850919515391E-2</v>
      </c>
      <c r="AU113" s="22">
        <f>IF(AS113=0," ",IF(AR113/AS113*100&gt;200,"св.200",AR113/AS113))</f>
        <v>1.0148809523809523</v>
      </c>
      <c r="AV113" s="21"/>
      <c r="AW113" s="21"/>
      <c r="AX113" s="63"/>
      <c r="AY113" s="22" t="str">
        <f t="shared" si="1272"/>
        <v xml:space="preserve"> </v>
      </c>
      <c r="AZ113" s="22" t="str">
        <f t="shared" si="848"/>
        <v xml:space="preserve"> </v>
      </c>
      <c r="BA113" s="21"/>
      <c r="BB113" s="21"/>
      <c r="BC113" s="63"/>
      <c r="BD113" s="22" t="str">
        <f t="shared" si="851"/>
        <v xml:space="preserve"> </v>
      </c>
      <c r="BE113" s="22" t="str">
        <f t="shared" si="852"/>
        <v xml:space="preserve"> </v>
      </c>
      <c r="BF113" s="21"/>
      <c r="BG113" s="21"/>
      <c r="BH113" s="63"/>
      <c r="BI113" s="22" t="str">
        <f t="shared" si="1273"/>
        <v xml:space="preserve"> </v>
      </c>
      <c r="BJ113" s="22" t="str">
        <f t="shared" si="856"/>
        <v xml:space="preserve"> </v>
      </c>
      <c r="BK113" s="21"/>
      <c r="BL113" s="21"/>
      <c r="BM113" s="63"/>
      <c r="BN113" s="22"/>
      <c r="BO113" s="22" t="str">
        <f t="shared" si="860"/>
        <v xml:space="preserve"> </v>
      </c>
      <c r="BP113" s="21"/>
      <c r="BQ113" s="21"/>
      <c r="BR113" s="63"/>
      <c r="BS113" s="22" t="str">
        <f t="shared" si="1400"/>
        <v xml:space="preserve"> </v>
      </c>
      <c r="BT113" s="22" t="str">
        <f t="shared" si="863"/>
        <v xml:space="preserve"> </v>
      </c>
      <c r="BU113" s="21">
        <v>10230</v>
      </c>
      <c r="BV113" s="21">
        <v>10230</v>
      </c>
      <c r="BW113" s="63">
        <v>10080</v>
      </c>
      <c r="BX113" s="22">
        <f t="shared" si="1221"/>
        <v>1</v>
      </c>
      <c r="BY113" s="22">
        <f t="shared" si="865"/>
        <v>1.0148809523809523</v>
      </c>
      <c r="BZ113" s="21">
        <v>300430.38</v>
      </c>
      <c r="CA113" s="21"/>
      <c r="CB113" s="63"/>
      <c r="CC113" s="22" t="str">
        <f t="shared" si="1421"/>
        <v xml:space="preserve"> </v>
      </c>
      <c r="CD113" s="22" t="str">
        <f t="shared" si="868"/>
        <v xml:space="preserve"> </v>
      </c>
      <c r="CE113" s="21">
        <f t="shared" si="1484"/>
        <v>0</v>
      </c>
      <c r="CF113" s="21">
        <f t="shared" si="1485"/>
        <v>0</v>
      </c>
      <c r="CG113" s="21">
        <v>0</v>
      </c>
      <c r="CH113" s="22" t="str">
        <f t="shared" si="1477"/>
        <v xml:space="preserve"> </v>
      </c>
      <c r="CI113" s="22" t="str">
        <f t="shared" si="912"/>
        <v xml:space="preserve"> </v>
      </c>
      <c r="CJ113" s="21"/>
      <c r="CK113" s="21"/>
      <c r="CL113" s="63"/>
      <c r="CM113" s="22" t="str">
        <f t="shared" si="874"/>
        <v xml:space="preserve"> </v>
      </c>
      <c r="CN113" s="22" t="str">
        <f t="shared" si="913"/>
        <v xml:space="preserve"> </v>
      </c>
      <c r="CO113" s="21"/>
      <c r="CP113" s="21"/>
      <c r="CQ113" s="63"/>
      <c r="CR113" s="22" t="str">
        <f t="shared" si="877"/>
        <v xml:space="preserve"> </v>
      </c>
      <c r="CS113" s="22" t="str">
        <f t="shared" si="878"/>
        <v xml:space="preserve"> </v>
      </c>
      <c r="CT113" s="21"/>
      <c r="CU113" s="21"/>
      <c r="CV113" s="63"/>
      <c r="CW113" s="22" t="str">
        <f t="shared" si="914"/>
        <v xml:space="preserve"> </v>
      </c>
      <c r="CX113" s="22" t="str">
        <f t="shared" si="915"/>
        <v xml:space="preserve"> </v>
      </c>
      <c r="CY113" s="21"/>
      <c r="CZ113" s="21"/>
      <c r="DA113" s="63"/>
      <c r="DB113" s="22" t="str">
        <f t="shared" si="1274"/>
        <v xml:space="preserve"> </v>
      </c>
      <c r="DC113" s="22" t="str">
        <f t="shared" si="884"/>
        <v xml:space="preserve"> </v>
      </c>
      <c r="DD113" s="21"/>
      <c r="DE113" s="21"/>
      <c r="DF113" s="63"/>
      <c r="DG113" s="22" t="str">
        <f>IF(DE113&lt;=0," ",IF(DF113&lt;=0," ",IF(DE113/DF113*100&gt;200,"СВ.200",DE113/DF113)))</f>
        <v xml:space="preserve"> </v>
      </c>
      <c r="DH113" s="22" t="str">
        <f t="shared" si="888"/>
        <v xml:space="preserve"> </v>
      </c>
      <c r="DI113" s="21"/>
      <c r="DJ113" s="63"/>
      <c r="DK113" s="22" t="str">
        <f t="shared" si="890"/>
        <v xml:space="preserve"> </v>
      </c>
      <c r="DL113" s="21"/>
      <c r="DM113" s="21"/>
      <c r="DN113" s="63"/>
      <c r="DO113" s="22" t="str">
        <f t="shared" si="1325"/>
        <v xml:space="preserve"> </v>
      </c>
      <c r="DP113" s="51" t="str">
        <f t="shared" si="1486"/>
        <v xml:space="preserve"> </v>
      </c>
      <c r="DQ113" s="21"/>
      <c r="DR113" s="21"/>
      <c r="DS113" s="63"/>
      <c r="DT113" s="22" t="str">
        <f t="shared" si="1112"/>
        <v xml:space="preserve"> </v>
      </c>
      <c r="DU113" s="22" t="str">
        <f t="shared" si="1470"/>
        <v xml:space="preserve"> </v>
      </c>
      <c r="DV113" s="57"/>
      <c r="DW113" s="57"/>
      <c r="DX113" s="57"/>
      <c r="DY113" s="57"/>
      <c r="DZ113" s="57"/>
      <c r="EA113" s="57"/>
      <c r="EB113" s="57"/>
      <c r="EC113" s="57"/>
      <c r="ED113" s="57"/>
      <c r="EE113" s="57"/>
      <c r="EF113" s="57"/>
      <c r="EG113" s="57"/>
      <c r="EH113" s="57"/>
      <c r="EI113" s="57"/>
      <c r="EJ113" s="57"/>
      <c r="EK113" s="57"/>
      <c r="EL113" s="57"/>
      <c r="EM113" s="57"/>
      <c r="EN113" s="57"/>
    </row>
    <row r="114" spans="1:144" s="14" customFormat="1" ht="16.5" customHeight="1" outlineLevel="1" x14ac:dyDescent="0.25">
      <c r="A114" s="13">
        <f t="shared" si="1487"/>
        <v>92</v>
      </c>
      <c r="B114" s="8" t="s">
        <v>96</v>
      </c>
      <c r="C114" s="21">
        <f>H114+AQ114</f>
        <v>2573643.21</v>
      </c>
      <c r="D114" s="21">
        <f>I114+AR114</f>
        <v>976038.46</v>
      </c>
      <c r="E114" s="21">
        <v>399995.5</v>
      </c>
      <c r="F114" s="22">
        <f>IF(D114&lt;=0," ",IF(D114/C114*100&gt;200,"СВ.200",D114/C114))</f>
        <v>0.37924388905484685</v>
      </c>
      <c r="G114" s="22" t="str">
        <f t="shared" si="1397"/>
        <v>св.200</v>
      </c>
      <c r="H114" s="21">
        <f t="shared" si="1479"/>
        <v>2438213</v>
      </c>
      <c r="I114" s="21">
        <f>N114+S114+X114+AC114+AH114+AM114</f>
        <v>878423.73</v>
      </c>
      <c r="J114" s="19">
        <v>357904.66000000003</v>
      </c>
      <c r="K114" s="22">
        <f>IF(I114&lt;=0," ",IF(I114/H114*100&gt;200,"СВ.200",I114/H114))</f>
        <v>0.36027358151236172</v>
      </c>
      <c r="L114" s="22" t="str">
        <f>IF(J114=0," ",IF(I114/J114*100&gt;200,"св.200",I114/J114))</f>
        <v>св.200</v>
      </c>
      <c r="M114" s="21">
        <v>688213</v>
      </c>
      <c r="N114" s="21">
        <v>420980.13</v>
      </c>
      <c r="O114" s="63">
        <v>263532.46000000002</v>
      </c>
      <c r="P114" s="22">
        <f t="shared" si="1268"/>
        <v>0.61170034567786424</v>
      </c>
      <c r="Q114" s="22">
        <f t="shared" si="823"/>
        <v>1.5974507656476169</v>
      </c>
      <c r="R114" s="21"/>
      <c r="S114" s="21"/>
      <c r="T114" s="63"/>
      <c r="U114" s="22" t="str">
        <f t="shared" si="1269"/>
        <v xml:space="preserve"> </v>
      </c>
      <c r="V114" s="22" t="str">
        <f t="shared" si="1480"/>
        <v xml:space="preserve"> </v>
      </c>
      <c r="W114" s="21"/>
      <c r="X114" s="21"/>
      <c r="Y114" s="63"/>
      <c r="Z114" s="22" t="str">
        <f t="shared" si="1488"/>
        <v xml:space="preserve"> </v>
      </c>
      <c r="AA114" s="22" t="str">
        <f t="shared" si="1489"/>
        <v xml:space="preserve"> </v>
      </c>
      <c r="AB114" s="21">
        <v>150000</v>
      </c>
      <c r="AC114" s="21">
        <v>-3821.91</v>
      </c>
      <c r="AD114" s="63">
        <v>11769.73</v>
      </c>
      <c r="AE114" s="22" t="str">
        <f t="shared" si="1270"/>
        <v xml:space="preserve"> </v>
      </c>
      <c r="AF114" s="22">
        <f t="shared" ref="AF114" si="1491">IF(AD114=0," ",IF(AC114/AD114*100&gt;200,"св.200",AC114/AD114))</f>
        <v>-0.32472367675384228</v>
      </c>
      <c r="AG114" s="21">
        <v>1600000</v>
      </c>
      <c r="AH114" s="21">
        <v>461265.51</v>
      </c>
      <c r="AI114" s="63">
        <v>82602.47</v>
      </c>
      <c r="AJ114" s="22">
        <f t="shared" si="1271"/>
        <v>0.28829094375000003</v>
      </c>
      <c r="AK114" s="22" t="str">
        <f t="shared" si="839"/>
        <v>св.200</v>
      </c>
      <c r="AL114" s="21"/>
      <c r="AM114" s="21"/>
      <c r="AN114" s="63"/>
      <c r="AO114" s="22" t="str">
        <f t="shared" si="1164"/>
        <v xml:space="preserve"> </v>
      </c>
      <c r="AP114" s="22" t="str">
        <f t="shared" si="842"/>
        <v xml:space="preserve"> </v>
      </c>
      <c r="AQ114" s="21">
        <f t="shared" si="1481"/>
        <v>135430.21000000002</v>
      </c>
      <c r="AR114" s="21">
        <f>AW114+BB114+BG114+BL114+BQ114+BV114+CA114+CF114+++++CU114+CZ114+DE114+DI114+DM114+DR114</f>
        <v>97614.73</v>
      </c>
      <c r="AS114" s="36">
        <v>42090.84</v>
      </c>
      <c r="AT114" s="22">
        <f>IF(AR114&lt;=0," ",IF(AQ114&lt;=0," ",IF(AR114/AQ114*100&gt;200,"СВ.200",AR114/AQ114)))</f>
        <v>0.7207751505369443</v>
      </c>
      <c r="AU114" s="22" t="str">
        <f>IF(AS114=0," ",IF(AR114/AS114*100&gt;200,"св.200",AR114/AS114))</f>
        <v>св.200</v>
      </c>
      <c r="AV114" s="21"/>
      <c r="AW114" s="21"/>
      <c r="AX114" s="63"/>
      <c r="AY114" s="22" t="str">
        <f t="shared" si="1272"/>
        <v xml:space="preserve"> </v>
      </c>
      <c r="AZ114" s="22" t="str">
        <f t="shared" si="848"/>
        <v xml:space="preserve"> </v>
      </c>
      <c r="BA114" s="21"/>
      <c r="BB114" s="21"/>
      <c r="BC114" s="63"/>
      <c r="BD114" s="22" t="str">
        <f t="shared" si="851"/>
        <v xml:space="preserve"> </v>
      </c>
      <c r="BE114" s="22" t="str">
        <f t="shared" si="852"/>
        <v xml:space="preserve"> </v>
      </c>
      <c r="BF114" s="21">
        <v>61000</v>
      </c>
      <c r="BG114" s="21">
        <v>38070.559999999998</v>
      </c>
      <c r="BH114" s="63">
        <v>42090.84</v>
      </c>
      <c r="BI114" s="22">
        <f t="shared" si="1273"/>
        <v>0.62410754098360655</v>
      </c>
      <c r="BJ114" s="22">
        <f t="shared" si="856"/>
        <v>0.90448563155308848</v>
      </c>
      <c r="BK114" s="21"/>
      <c r="BL114" s="21"/>
      <c r="BM114" s="63"/>
      <c r="BN114" s="22"/>
      <c r="BO114" s="22" t="str">
        <f t="shared" si="860"/>
        <v xml:space="preserve"> </v>
      </c>
      <c r="BP114" s="21"/>
      <c r="BQ114" s="21"/>
      <c r="BR114" s="63"/>
      <c r="BS114" s="22" t="str">
        <f t="shared" si="1400"/>
        <v xml:space="preserve"> </v>
      </c>
      <c r="BT114" s="22" t="str">
        <f t="shared" si="863"/>
        <v xml:space="preserve"> </v>
      </c>
      <c r="BU114" s="21"/>
      <c r="BV114" s="21"/>
      <c r="BW114" s="63"/>
      <c r="BX114" s="22" t="str">
        <f t="shared" si="1221"/>
        <v xml:space="preserve"> </v>
      </c>
      <c r="BY114" s="22" t="str">
        <f t="shared" si="865"/>
        <v xml:space="preserve"> </v>
      </c>
      <c r="BZ114" s="21"/>
      <c r="CA114" s="21"/>
      <c r="CB114" s="63"/>
      <c r="CC114" s="22" t="str">
        <f t="shared" si="1421"/>
        <v xml:space="preserve"> </v>
      </c>
      <c r="CD114" s="22" t="str">
        <f t="shared" si="868"/>
        <v xml:space="preserve"> </v>
      </c>
      <c r="CE114" s="21">
        <f t="shared" si="1484"/>
        <v>74430.210000000006</v>
      </c>
      <c r="CF114" s="21">
        <f t="shared" si="1485"/>
        <v>59544.17</v>
      </c>
      <c r="CG114" s="21">
        <v>0</v>
      </c>
      <c r="CH114" s="22">
        <f t="shared" si="1477"/>
        <v>0.80000002687080951</v>
      </c>
      <c r="CI114" s="22" t="str">
        <f t="shared" si="912"/>
        <v xml:space="preserve"> </v>
      </c>
      <c r="CJ114" s="21"/>
      <c r="CK114" s="21"/>
      <c r="CL114" s="63"/>
      <c r="CM114" s="22" t="str">
        <f t="shared" si="874"/>
        <v xml:space="preserve"> </v>
      </c>
      <c r="CN114" s="22" t="str">
        <f t="shared" si="913"/>
        <v xml:space="preserve"> </v>
      </c>
      <c r="CO114" s="21">
        <v>74430.210000000006</v>
      </c>
      <c r="CP114" s="21">
        <v>59544.17</v>
      </c>
      <c r="CQ114" s="63"/>
      <c r="CR114" s="22">
        <f t="shared" si="877"/>
        <v>0.80000002687080951</v>
      </c>
      <c r="CS114" s="22" t="str">
        <f t="shared" si="878"/>
        <v xml:space="preserve"> </v>
      </c>
      <c r="CT114" s="21"/>
      <c r="CU114" s="21"/>
      <c r="CV114" s="63"/>
      <c r="CW114" s="22" t="str">
        <f t="shared" si="914"/>
        <v xml:space="preserve"> </v>
      </c>
      <c r="CX114" s="22" t="str">
        <f t="shared" si="915"/>
        <v xml:space="preserve"> </v>
      </c>
      <c r="CY114" s="21"/>
      <c r="CZ114" s="21"/>
      <c r="DA114" s="63"/>
      <c r="DB114" s="22" t="str">
        <f t="shared" si="1274"/>
        <v xml:space="preserve"> </v>
      </c>
      <c r="DC114" s="22" t="str">
        <f t="shared" si="884"/>
        <v xml:space="preserve"> </v>
      </c>
      <c r="DD114" s="21"/>
      <c r="DE114" s="21"/>
      <c r="DF114" s="63"/>
      <c r="DG114" s="22" t="str">
        <f>IF(DE114&lt;=0," ",IF(DF114&lt;=0," ",IF(DE114/DF114*100&gt;200,"СВ.200",DE114/DF114)))</f>
        <v xml:space="preserve"> </v>
      </c>
      <c r="DH114" s="22" t="str">
        <f t="shared" si="888"/>
        <v xml:space="preserve"> </v>
      </c>
      <c r="DI114" s="21"/>
      <c r="DJ114" s="63"/>
      <c r="DK114" s="22" t="str">
        <f t="shared" si="890"/>
        <v xml:space="preserve"> </v>
      </c>
      <c r="DL114" s="21"/>
      <c r="DM114" s="21"/>
      <c r="DN114" s="63"/>
      <c r="DO114" s="22" t="str">
        <f t="shared" si="1325"/>
        <v xml:space="preserve"> </v>
      </c>
      <c r="DP114" s="51" t="str">
        <f t="shared" si="894"/>
        <v xml:space="preserve"> </v>
      </c>
      <c r="DQ114" s="21"/>
      <c r="DR114" s="21"/>
      <c r="DS114" s="63"/>
      <c r="DT114" s="22" t="str">
        <f t="shared" si="1112"/>
        <v xml:space="preserve"> </v>
      </c>
      <c r="DU114" s="22" t="str">
        <f t="shared" ref="DU114:DU117" si="1492">IF(DS114=0," ",IF(DR114/DS114*100&gt;200,"св.200",DR114/DS114))</f>
        <v xml:space="preserve"> </v>
      </c>
      <c r="DV114" s="57"/>
      <c r="DW114" s="57"/>
      <c r="DX114" s="57"/>
      <c r="DY114" s="57"/>
      <c r="DZ114" s="57"/>
      <c r="EA114" s="57"/>
      <c r="EB114" s="57"/>
      <c r="EC114" s="57"/>
      <c r="ED114" s="57"/>
      <c r="EE114" s="57"/>
      <c r="EF114" s="57"/>
      <c r="EG114" s="57"/>
      <c r="EH114" s="57"/>
      <c r="EI114" s="57"/>
      <c r="EJ114" s="57"/>
      <c r="EK114" s="57"/>
      <c r="EL114" s="57"/>
      <c r="EM114" s="57"/>
      <c r="EN114" s="57"/>
    </row>
    <row r="115" spans="1:144" s="16" customFormat="1" ht="15.75" x14ac:dyDescent="0.25">
      <c r="A115" s="15"/>
      <c r="B115" s="7" t="s">
        <v>139</v>
      </c>
      <c r="C115" s="24">
        <f>SUM(C116:C121)</f>
        <v>234124291.53999999</v>
      </c>
      <c r="D115" s="24">
        <f t="shared" ref="D115" si="1493">SUM(D116:D121)</f>
        <v>98289444.120000005</v>
      </c>
      <c r="E115" s="24">
        <v>90439495.000000015</v>
      </c>
      <c r="F115" s="20">
        <f>IF(D115&lt;=0," ",IF(D115/C115*100&gt;200,"СВ.200",D115/C115))</f>
        <v>0.41981736911399181</v>
      </c>
      <c r="G115" s="20">
        <f t="shared" si="1397"/>
        <v>1.0867977991252604</v>
      </c>
      <c r="H115" s="24">
        <f t="shared" ref="H115" si="1494">SUM(H116:H121)</f>
        <v>213312546.16</v>
      </c>
      <c r="I115" s="24">
        <f t="shared" ref="I115" si="1495">SUM(I116:I121)</f>
        <v>90828697.629999995</v>
      </c>
      <c r="J115" s="39">
        <v>84931570.230000004</v>
      </c>
      <c r="K115" s="20">
        <f>IF(I115&lt;=0," ",IF(I115/H115*100&gt;200,"СВ.200",I115/H115))</f>
        <v>0.42580101013782767</v>
      </c>
      <c r="L115" s="20">
        <f>IF(J115=0," ",IF(I115/J115*100&gt;200,"св.200",I115/J115))</f>
        <v>1.0694338675716251</v>
      </c>
      <c r="M115" s="24">
        <f t="shared" ref="M115" si="1496">SUM(M116:M121)</f>
        <v>179759850</v>
      </c>
      <c r="N115" s="24">
        <f t="shared" ref="N115" si="1497">SUM(N116:N121)</f>
        <v>80866126.75</v>
      </c>
      <c r="O115" s="39">
        <v>74924347.450000018</v>
      </c>
      <c r="P115" s="20">
        <f t="shared" si="1268"/>
        <v>0.44985644319351625</v>
      </c>
      <c r="Q115" s="20">
        <f t="shared" si="823"/>
        <v>1.0793037177129259</v>
      </c>
      <c r="R115" s="24">
        <f t="shared" ref="R115" si="1498">SUM(R116:R121)</f>
        <v>4181700</v>
      </c>
      <c r="S115" s="24">
        <f t="shared" ref="S115" si="1499">SUM(S116:S121)</f>
        <v>2069659.31</v>
      </c>
      <c r="T115" s="39">
        <v>2008460.13</v>
      </c>
      <c r="U115" s="20">
        <f t="shared" si="1269"/>
        <v>0.49493251787550518</v>
      </c>
      <c r="V115" s="20">
        <f t="shared" si="827"/>
        <v>1.0304706969712165</v>
      </c>
      <c r="W115" s="24">
        <f t="shared" ref="W115" si="1500">SUM(W116:W121)</f>
        <v>172500</v>
      </c>
      <c r="X115" s="24">
        <f t="shared" ref="X115" si="1501">SUM(X116:X121)</f>
        <v>-129415.2</v>
      </c>
      <c r="Y115" s="39">
        <v>32240.35</v>
      </c>
      <c r="Z115" s="20" t="str">
        <f t="shared" si="1488"/>
        <v xml:space="preserve"> </v>
      </c>
      <c r="AA115" s="20">
        <f t="shared" si="1489"/>
        <v>-4.0140755295770676</v>
      </c>
      <c r="AB115" s="24">
        <f t="shared" ref="AB115" si="1502">SUM(AB116:AB121)</f>
        <v>12014881.85</v>
      </c>
      <c r="AC115" s="24">
        <f t="shared" ref="AC115" si="1503">SUM(AC116:AC121)</f>
        <v>1081326.9000000001</v>
      </c>
      <c r="AD115" s="39">
        <v>556591.74</v>
      </c>
      <c r="AE115" s="20">
        <f t="shared" si="1270"/>
        <v>8.9998962411769384E-2</v>
      </c>
      <c r="AF115" s="20">
        <f t="shared" si="835"/>
        <v>1.9427649070034712</v>
      </c>
      <c r="AG115" s="24">
        <f t="shared" ref="AG115" si="1504">SUM(AG116:AG121)</f>
        <v>17183614.309999999</v>
      </c>
      <c r="AH115" s="24">
        <f t="shared" ref="AH115" si="1505">SUM(AH116:AH121)</f>
        <v>6940999.8699999992</v>
      </c>
      <c r="AI115" s="39">
        <v>7409930.5599999987</v>
      </c>
      <c r="AJ115" s="20">
        <f t="shared" si="1271"/>
        <v>0.40393131181725178</v>
      </c>
      <c r="AK115" s="20">
        <f t="shared" si="839"/>
        <v>0.9367159130300946</v>
      </c>
      <c r="AL115" s="24">
        <f t="shared" ref="AL115" si="1506">SUM(AL116:AL121)</f>
        <v>0</v>
      </c>
      <c r="AM115" s="24">
        <f t="shared" ref="AM115" si="1507">SUM(AM116:AM121)</f>
        <v>0</v>
      </c>
      <c r="AN115" s="39">
        <v>0</v>
      </c>
      <c r="AO115" s="20" t="str">
        <f t="shared" si="1164"/>
        <v xml:space="preserve"> </v>
      </c>
      <c r="AP115" s="20" t="str">
        <f t="shared" si="842"/>
        <v xml:space="preserve"> </v>
      </c>
      <c r="AQ115" s="24">
        <f t="shared" ref="AQ115" si="1508">SUM(AQ116:AQ121)</f>
        <v>20811745.379999999</v>
      </c>
      <c r="AR115" s="24">
        <f t="shared" ref="AR115" si="1509">SUM(AR116:AR121)</f>
        <v>7460746.4899999993</v>
      </c>
      <c r="AS115" s="39">
        <v>5507924.7699999996</v>
      </c>
      <c r="AT115" s="20">
        <f>IF(AR115&lt;=0," ",IF(AQ115&lt;=0," ",IF(AR115/AQ115*100&gt;200,"СВ.200",AR115/AQ115)))</f>
        <v>0.35848730386494859</v>
      </c>
      <c r="AU115" s="20">
        <f>IF(AS115=0," ",IF(AR115/AS115*100&gt;200,"св.200",AR115/AS115))</f>
        <v>1.3545476384565798</v>
      </c>
      <c r="AV115" s="24">
        <f t="shared" ref="AV115" si="1510">SUM(AV116:AV121)</f>
        <v>1100000</v>
      </c>
      <c r="AW115" s="24">
        <f t="shared" ref="AW115" si="1511">SUM(AW116:AW121)</f>
        <v>316289.96000000002</v>
      </c>
      <c r="AX115" s="39">
        <v>286769.21000000002</v>
      </c>
      <c r="AY115" s="20">
        <f t="shared" si="1272"/>
        <v>0.28753632727272727</v>
      </c>
      <c r="AZ115" s="20">
        <f t="shared" si="848"/>
        <v>1.10294253696204</v>
      </c>
      <c r="BA115" s="24">
        <f t="shared" ref="BA115" si="1512">SUM(BA116:BA121)</f>
        <v>0</v>
      </c>
      <c r="BB115" s="24">
        <f t="shared" ref="BB115" si="1513">SUM(BB116:BB121)</f>
        <v>0</v>
      </c>
      <c r="BC115" s="39">
        <v>0</v>
      </c>
      <c r="BD115" s="20" t="str">
        <f t="shared" si="851"/>
        <v xml:space="preserve"> </v>
      </c>
      <c r="BE115" s="20" t="str">
        <f t="shared" si="852"/>
        <v xml:space="preserve"> </v>
      </c>
      <c r="BF115" s="24">
        <f t="shared" ref="BF115" si="1514">SUM(BF116:BF121)</f>
        <v>1002881.21</v>
      </c>
      <c r="BG115" s="24">
        <f t="shared" ref="BG115" si="1515">SUM(BG116:BG121)</f>
        <v>159395</v>
      </c>
      <c r="BH115" s="39">
        <v>622666.51</v>
      </c>
      <c r="BI115" s="20">
        <f t="shared" si="1273"/>
        <v>0.15893706892763501</v>
      </c>
      <c r="BJ115" s="20">
        <f t="shared" si="856"/>
        <v>0.25598775177422017</v>
      </c>
      <c r="BK115" s="24">
        <f t="shared" ref="BK115" si="1516">SUM(BK116:BK121)</f>
        <v>0</v>
      </c>
      <c r="BL115" s="24">
        <f t="shared" ref="BL115" si="1517">SUM(BL116:BL121)</f>
        <v>0</v>
      </c>
      <c r="BM115" s="39">
        <v>0</v>
      </c>
      <c r="BN115" s="20" t="str">
        <f t="shared" ref="BN115:BN143" si="1518">IF(BL115&lt;=0," ",IF(BK115&lt;=0," ",IF(BL115/BK115*100&gt;200,"СВ.200",BL115/BK115)))</f>
        <v xml:space="preserve"> </v>
      </c>
      <c r="BO115" s="20" t="str">
        <f t="shared" si="860"/>
        <v xml:space="preserve"> </v>
      </c>
      <c r="BP115" s="24">
        <f t="shared" ref="BP115" si="1519">SUM(BP116:BP121)</f>
        <v>2583042.13</v>
      </c>
      <c r="BQ115" s="24">
        <f t="shared" ref="BQ115" si="1520">SUM(BQ116:BQ121)</f>
        <v>1381718.1600000001</v>
      </c>
      <c r="BR115" s="39">
        <v>1372552.7699999998</v>
      </c>
      <c r="BS115" s="20">
        <f t="shared" si="1400"/>
        <v>0.53491894071429658</v>
      </c>
      <c r="BT115" s="20">
        <f t="shared" si="863"/>
        <v>1.0066776230395866</v>
      </c>
      <c r="BU115" s="24">
        <f t="shared" ref="BU115" si="1521">SUM(BU116:BU121)</f>
        <v>731752.10000000009</v>
      </c>
      <c r="BV115" s="24">
        <f t="shared" ref="BV115" si="1522">SUM(BV116:BV121)</f>
        <v>3896034.6199999996</v>
      </c>
      <c r="BW115" s="39">
        <v>2308275.5100000002</v>
      </c>
      <c r="BX115" s="20" t="str">
        <f t="shared" si="1221"/>
        <v>СВ.200</v>
      </c>
      <c r="BY115" s="20">
        <f t="shared" si="865"/>
        <v>1.6878551122348473</v>
      </c>
      <c r="BZ115" s="24">
        <f t="shared" ref="BZ115" si="1523">SUM(BZ116:BZ121)</f>
        <v>0</v>
      </c>
      <c r="CA115" s="24">
        <f t="shared" ref="CA115" si="1524">SUM(CA116:CA121)</f>
        <v>0</v>
      </c>
      <c r="CB115" s="39">
        <v>0</v>
      </c>
      <c r="CC115" s="20" t="str">
        <f t="shared" si="1421"/>
        <v xml:space="preserve"> </v>
      </c>
      <c r="CD115" s="20" t="str">
        <f t="shared" si="868"/>
        <v xml:space="preserve"> </v>
      </c>
      <c r="CE115" s="24">
        <f t="shared" ref="CE115" si="1525">SUM(CE116:CE121)</f>
        <v>15123000</v>
      </c>
      <c r="CF115" s="24">
        <f t="shared" ref="CF115" si="1526">SUM(CF116:CF121)</f>
        <v>1469795.88</v>
      </c>
      <c r="CG115" s="39">
        <v>670603.81000000006</v>
      </c>
      <c r="CH115" s="20">
        <f t="shared" si="1477"/>
        <v>9.7189438603451694E-2</v>
      </c>
      <c r="CI115" s="20" t="str">
        <f t="shared" si="912"/>
        <v>св.200</v>
      </c>
      <c r="CJ115" s="24">
        <f t="shared" ref="CJ115" si="1527">SUM(CJ116:CJ121)</f>
        <v>15123000</v>
      </c>
      <c r="CK115" s="24">
        <f t="shared" ref="CK115" si="1528">SUM(CK116:CK121)</f>
        <v>1469795.88</v>
      </c>
      <c r="CL115" s="39">
        <v>670603.81000000006</v>
      </c>
      <c r="CM115" s="20">
        <f t="shared" si="874"/>
        <v>9.7189438603451694E-2</v>
      </c>
      <c r="CN115" s="20" t="str">
        <f t="shared" si="913"/>
        <v>св.200</v>
      </c>
      <c r="CO115" s="24">
        <f t="shared" ref="CO115" si="1529">SUM(CO116:CO121)</f>
        <v>0</v>
      </c>
      <c r="CP115" s="24">
        <f t="shared" ref="CP115" si="1530">SUM(CP116:CP121)</f>
        <v>0</v>
      </c>
      <c r="CQ115" s="39">
        <v>0</v>
      </c>
      <c r="CR115" s="20" t="str">
        <f t="shared" si="877"/>
        <v xml:space="preserve"> </v>
      </c>
      <c r="CS115" s="20" t="str">
        <f>IF(CP115=0," ",IF(CP115/CQ115*100&gt;200,"св.200",CP115/CQ115))</f>
        <v xml:space="preserve"> </v>
      </c>
      <c r="CT115" s="24">
        <f t="shared" ref="CT115" si="1531">SUM(CT116:CT121)</f>
        <v>135000</v>
      </c>
      <c r="CU115" s="24">
        <f t="shared" ref="CU115" si="1532">SUM(CU116:CU121)</f>
        <v>144186.32999999999</v>
      </c>
      <c r="CV115" s="39">
        <v>98606.2</v>
      </c>
      <c r="CW115" s="31">
        <f t="shared" si="914"/>
        <v>1.0680468888888888</v>
      </c>
      <c r="CX115" s="31">
        <f t="shared" si="915"/>
        <v>1.4622440576758864</v>
      </c>
      <c r="CY115" s="24">
        <f t="shared" ref="CY115" si="1533">SUM(CY116:CY121)</f>
        <v>0</v>
      </c>
      <c r="CZ115" s="24">
        <f t="shared" ref="CZ115" si="1534">SUM(CZ116:CZ121)</f>
        <v>0</v>
      </c>
      <c r="DA115" s="39">
        <v>0</v>
      </c>
      <c r="DB115" s="20" t="str">
        <f t="shared" si="1274"/>
        <v xml:space="preserve"> </v>
      </c>
      <c r="DC115" s="20" t="str">
        <f t="shared" si="884"/>
        <v xml:space="preserve"> </v>
      </c>
      <c r="DD115" s="24">
        <f t="shared" ref="DD115" si="1535">SUM(DD116:DD121)</f>
        <v>0</v>
      </c>
      <c r="DE115" s="24">
        <f t="shared" ref="DE115" si="1536">SUM(DE116:DE121)</f>
        <v>0</v>
      </c>
      <c r="DF115" s="39">
        <v>58094.22</v>
      </c>
      <c r="DG115" s="20" t="str">
        <f t="shared" ref="DG115" si="1537">IF(DE115&lt;=0," ",IF(DD115&lt;=0," ",IF(DE115/DD115*100&gt;200,"СВ.200",DE115/DD115)))</f>
        <v xml:space="preserve"> </v>
      </c>
      <c r="DH115" s="20">
        <f t="shared" ref="DH115" si="1538">IF(DF115=0," ",IF(DE115/DF115*100&gt;200,"св.200",DE115/DF115))</f>
        <v>0</v>
      </c>
      <c r="DI115" s="24">
        <f t="shared" ref="DI115" si="1539">SUM(DI116:DI121)</f>
        <v>0</v>
      </c>
      <c r="DJ115" s="39">
        <v>12550.26</v>
      </c>
      <c r="DK115" s="20">
        <f t="shared" si="890"/>
        <v>0</v>
      </c>
      <c r="DL115" s="24">
        <f t="shared" ref="DL115" si="1540">SUM(DL116:DL121)</f>
        <v>0</v>
      </c>
      <c r="DM115" s="24">
        <f t="shared" ref="DM115" si="1541">SUM(DM116:DM121)</f>
        <v>0</v>
      </c>
      <c r="DN115" s="39">
        <v>0</v>
      </c>
      <c r="DO115" s="20" t="str">
        <f t="shared" si="1325"/>
        <v xml:space="preserve"> </v>
      </c>
      <c r="DP115" s="50" t="str">
        <f t="shared" si="894"/>
        <v xml:space="preserve"> </v>
      </c>
      <c r="DQ115" s="24">
        <f t="shared" ref="DQ115" si="1542">SUM(DQ116:DQ121)</f>
        <v>136069.94</v>
      </c>
      <c r="DR115" s="24">
        <f t="shared" ref="DR115" si="1543">SUM(DR116:DR121)</f>
        <v>93326.540000000008</v>
      </c>
      <c r="DS115" s="39">
        <v>75286.87</v>
      </c>
      <c r="DT115" s="20">
        <f t="shared" si="1112"/>
        <v>0.68587183914389915</v>
      </c>
      <c r="DU115" s="20">
        <f t="shared" si="1492"/>
        <v>1.2396124317560289</v>
      </c>
      <c r="DV115" s="56"/>
      <c r="DW115" s="56"/>
      <c r="DX115" s="56"/>
      <c r="DY115" s="56"/>
      <c r="DZ115" s="56"/>
      <c r="EA115" s="56"/>
      <c r="EB115" s="56"/>
      <c r="EC115" s="56"/>
      <c r="ED115" s="56"/>
      <c r="EE115" s="56"/>
      <c r="EF115" s="56"/>
      <c r="EG115" s="56"/>
      <c r="EH115" s="56"/>
      <c r="EI115" s="56"/>
      <c r="EJ115" s="56"/>
      <c r="EK115" s="56"/>
      <c r="EL115" s="56"/>
      <c r="EM115" s="56"/>
      <c r="EN115" s="56"/>
    </row>
    <row r="116" spans="1:144" s="14" customFormat="1" ht="16.5" customHeight="1" outlineLevel="1" x14ac:dyDescent="0.25">
      <c r="A116" s="13">
        <v>93</v>
      </c>
      <c r="B116" s="8" t="s">
        <v>14</v>
      </c>
      <c r="C116" s="21">
        <f>H116+AQ116</f>
        <v>220226904.28</v>
      </c>
      <c r="D116" s="21">
        <f>I116+AR116</f>
        <v>92277334.230000004</v>
      </c>
      <c r="E116" s="21">
        <v>85671368.930000007</v>
      </c>
      <c r="F116" s="22">
        <f>IF(D116&lt;=0," ",IF(D116/C116*100&gt;200,"СВ.200",D116/C116))</f>
        <v>0.41901026821263004</v>
      </c>
      <c r="G116" s="22">
        <f t="shared" si="1397"/>
        <v>1.0771082029212999</v>
      </c>
      <c r="H116" s="21">
        <f t="shared" ref="H116" si="1544">M116+R116+W116+AB116+AG116+AL116</f>
        <v>201119200</v>
      </c>
      <c r="I116" s="21">
        <f>N116+S116+X116+AC116+AH116+AM116</f>
        <v>85824919</v>
      </c>
      <c r="J116" s="19">
        <v>81081485.430000007</v>
      </c>
      <c r="K116" s="22">
        <f>IF(I116&lt;=0," ",IF(I116/H116*100&gt;200,"СВ.200",I116/H116))</f>
        <v>0.42673657711446744</v>
      </c>
      <c r="L116" s="22">
        <f>IF(J116=0," ",IF(I116/J116*100&gt;200,"св.200",I116/J116))</f>
        <v>1.0585020556153371</v>
      </c>
      <c r="M116" s="21">
        <v>174919500</v>
      </c>
      <c r="N116" s="21">
        <v>77155300.530000001</v>
      </c>
      <c r="O116" s="63">
        <v>73008467.510000005</v>
      </c>
      <c r="P116" s="22">
        <f t="shared" si="1268"/>
        <v>0.44109033315325052</v>
      </c>
      <c r="Q116" s="22">
        <f t="shared" si="823"/>
        <v>1.0567993434382388</v>
      </c>
      <c r="R116" s="21">
        <v>4181700</v>
      </c>
      <c r="S116" s="21">
        <v>2069659.31</v>
      </c>
      <c r="T116" s="63">
        <v>2008460.13</v>
      </c>
      <c r="U116" s="22">
        <f t="shared" si="1269"/>
        <v>0.49493251787550518</v>
      </c>
      <c r="V116" s="22">
        <f t="shared" si="827"/>
        <v>1.0304706969712165</v>
      </c>
      <c r="W116" s="21"/>
      <c r="X116" s="21"/>
      <c r="Y116" s="63"/>
      <c r="Z116" s="22" t="str">
        <f t="shared" si="1284"/>
        <v xml:space="preserve"> </v>
      </c>
      <c r="AA116" s="22" t="str">
        <f t="shared" si="831"/>
        <v xml:space="preserve"> </v>
      </c>
      <c r="AB116" s="21">
        <v>10064000</v>
      </c>
      <c r="AC116" s="21">
        <v>843338.61</v>
      </c>
      <c r="AD116" s="63">
        <v>439249.86</v>
      </c>
      <c r="AE116" s="22">
        <f t="shared" si="1270"/>
        <v>8.3797556637519865E-2</v>
      </c>
      <c r="AF116" s="22">
        <f t="shared" si="835"/>
        <v>1.9199519152948621</v>
      </c>
      <c r="AG116" s="21">
        <v>11954000</v>
      </c>
      <c r="AH116" s="21">
        <v>5756620.5499999998</v>
      </c>
      <c r="AI116" s="63">
        <v>5625307.9299999997</v>
      </c>
      <c r="AJ116" s="22">
        <f t="shared" si="1271"/>
        <v>0.48156437594110757</v>
      </c>
      <c r="AK116" s="22">
        <f t="shared" si="839"/>
        <v>1.0233431878990489</v>
      </c>
      <c r="AL116" s="21"/>
      <c r="AM116" s="21"/>
      <c r="AN116" s="63"/>
      <c r="AO116" s="22" t="str">
        <f t="shared" si="1164"/>
        <v xml:space="preserve"> </v>
      </c>
      <c r="AP116" s="22" t="str">
        <f t="shared" si="842"/>
        <v xml:space="preserve"> </v>
      </c>
      <c r="AQ116" s="21">
        <f t="shared" ref="AQ116" si="1545">AV116+BA116+BF116+BK116+BP116+BU116+BZ116+CE116+CT116+CY116+DD116+DL116+DQ116</f>
        <v>19107704.279999997</v>
      </c>
      <c r="AR116" s="21">
        <f t="shared" ref="AR116" si="1546">AW116+BB116+BG116+BL116+BQ116+BV116+CA116+CF116+++++CU116+CZ116+DE116+DI116+DM116+DR116</f>
        <v>6452415.2299999995</v>
      </c>
      <c r="AS116" s="36">
        <v>4589883.5</v>
      </c>
      <c r="AT116" s="22">
        <f>IF(AR116&lt;=0," ",IF(AQ116&lt;=0," ",IF(AR116/AQ116*100&gt;200,"СВ.200",AR116/AQ116)))</f>
        <v>0.33768657581506178</v>
      </c>
      <c r="AU116" s="22">
        <f>IF(AS116=0," ",IF(AR116/AS116*100&gt;200,"св.200",AR116/AS116))</f>
        <v>1.4057906328123577</v>
      </c>
      <c r="AV116" s="21">
        <v>1100000</v>
      </c>
      <c r="AW116" s="21">
        <v>316289.96000000002</v>
      </c>
      <c r="AX116" s="63">
        <v>286769.21000000002</v>
      </c>
      <c r="AY116" s="22">
        <f t="shared" si="1272"/>
        <v>0.28753632727272727</v>
      </c>
      <c r="AZ116" s="22">
        <f t="shared" si="848"/>
        <v>1.10294253696204</v>
      </c>
      <c r="BA116" s="21"/>
      <c r="BB116" s="21"/>
      <c r="BC116" s="63"/>
      <c r="BD116" s="22" t="str">
        <f t="shared" si="851"/>
        <v xml:space="preserve"> </v>
      </c>
      <c r="BE116" s="22" t="str">
        <f t="shared" si="852"/>
        <v xml:space="preserve"> </v>
      </c>
      <c r="BF116" s="21"/>
      <c r="BG116" s="21"/>
      <c r="BH116" s="63"/>
      <c r="BI116" s="22" t="str">
        <f t="shared" si="1273"/>
        <v xml:space="preserve"> </v>
      </c>
      <c r="BJ116" s="22" t="str">
        <f t="shared" si="856"/>
        <v xml:space="preserve"> </v>
      </c>
      <c r="BK116" s="21"/>
      <c r="BL116" s="21"/>
      <c r="BM116" s="63"/>
      <c r="BN116" s="22" t="str">
        <f t="shared" si="1518"/>
        <v xml:space="preserve"> </v>
      </c>
      <c r="BO116" s="22" t="str">
        <f t="shared" si="860"/>
        <v xml:space="preserve"> </v>
      </c>
      <c r="BP116" s="21">
        <v>2307880</v>
      </c>
      <c r="BQ116" s="21">
        <v>1162128.04</v>
      </c>
      <c r="BR116" s="63">
        <v>1201604.3999999999</v>
      </c>
      <c r="BS116" s="22">
        <f t="shared" si="1400"/>
        <v>0.50354786210721525</v>
      </c>
      <c r="BT116" s="22">
        <f t="shared" si="863"/>
        <v>0.96714695785068705</v>
      </c>
      <c r="BU116" s="21">
        <v>375318.95</v>
      </c>
      <c r="BV116" s="21">
        <v>3336253.09</v>
      </c>
      <c r="BW116" s="63">
        <v>2271686.25</v>
      </c>
      <c r="BX116" s="22" t="str">
        <f t="shared" si="1221"/>
        <v>СВ.200</v>
      </c>
      <c r="BY116" s="22">
        <f t="shared" si="865"/>
        <v>1.4686240628519893</v>
      </c>
      <c r="BZ116" s="21"/>
      <c r="CA116" s="21"/>
      <c r="CB116" s="63"/>
      <c r="CC116" s="22" t="str">
        <f t="shared" si="1421"/>
        <v xml:space="preserve"> </v>
      </c>
      <c r="CD116" s="22" t="str">
        <f t="shared" si="868"/>
        <v xml:space="preserve"> </v>
      </c>
      <c r="CE116" s="21">
        <f t="shared" ref="CE116" si="1547">CJ116+CO116</f>
        <v>15123000</v>
      </c>
      <c r="CF116" s="21">
        <f t="shared" ref="CF116" si="1548">CK116+CP116</f>
        <v>1469795.88</v>
      </c>
      <c r="CG116" s="21">
        <v>670603.81000000006</v>
      </c>
      <c r="CH116" s="22">
        <f t="shared" si="1477"/>
        <v>9.7189438603451694E-2</v>
      </c>
      <c r="CI116" s="22" t="str">
        <f t="shared" si="912"/>
        <v>св.200</v>
      </c>
      <c r="CJ116" s="21">
        <v>15123000</v>
      </c>
      <c r="CK116" s="21">
        <v>1469795.88</v>
      </c>
      <c r="CL116" s="63">
        <v>670603.81000000006</v>
      </c>
      <c r="CM116" s="22">
        <f t="shared" si="874"/>
        <v>9.7189438603451694E-2</v>
      </c>
      <c r="CN116" s="22" t="str">
        <f t="shared" si="913"/>
        <v>св.200</v>
      </c>
      <c r="CO116" s="21"/>
      <c r="CP116" s="21"/>
      <c r="CQ116" s="63"/>
      <c r="CR116" s="22" t="str">
        <f t="shared" si="877"/>
        <v xml:space="preserve"> </v>
      </c>
      <c r="CS116" s="22" t="str">
        <f t="shared" si="878"/>
        <v xml:space="preserve"> </v>
      </c>
      <c r="CT116" s="21">
        <v>135000</v>
      </c>
      <c r="CU116" s="21">
        <v>144186.32999999999</v>
      </c>
      <c r="CV116" s="63">
        <v>98606.2</v>
      </c>
      <c r="CW116" s="22">
        <f t="shared" si="914"/>
        <v>1.0680468888888888</v>
      </c>
      <c r="CX116" s="22">
        <f t="shared" si="915"/>
        <v>1.4622440576758864</v>
      </c>
      <c r="CY116" s="21"/>
      <c r="CZ116" s="21"/>
      <c r="DA116" s="63"/>
      <c r="DB116" s="22" t="str">
        <f t="shared" si="1274"/>
        <v xml:space="preserve"> </v>
      </c>
      <c r="DC116" s="22" t="str">
        <f t="shared" si="884"/>
        <v xml:space="preserve"> </v>
      </c>
      <c r="DD116" s="21"/>
      <c r="DE116" s="21"/>
      <c r="DF116" s="63">
        <v>58094.22</v>
      </c>
      <c r="DG116" s="22" t="str">
        <f>IF(DE116&lt;=0," ",IF(DF116&lt;=0," ",IF(DE116/DF116*100&gt;200,"СВ.200",DE116/DF116)))</f>
        <v xml:space="preserve"> </v>
      </c>
      <c r="DH116" s="22" t="str">
        <f>IF(DE116&lt;=0," ",IF(DE116/DF116*100&gt;200,"св.200",DE116/DF116))</f>
        <v xml:space="preserve"> </v>
      </c>
      <c r="DI116" s="21"/>
      <c r="DJ116" s="63"/>
      <c r="DK116" s="22" t="str">
        <f t="shared" si="890"/>
        <v xml:space="preserve"> </v>
      </c>
      <c r="DL116" s="21"/>
      <c r="DM116" s="21"/>
      <c r="DN116" s="63"/>
      <c r="DO116" s="22" t="str">
        <f t="shared" si="1325"/>
        <v xml:space="preserve"> </v>
      </c>
      <c r="DP116" s="51" t="str">
        <f t="shared" si="894"/>
        <v xml:space="preserve"> </v>
      </c>
      <c r="DQ116" s="21">
        <v>66505.33</v>
      </c>
      <c r="DR116" s="21">
        <v>23761.93</v>
      </c>
      <c r="DS116" s="63"/>
      <c r="DT116" s="22">
        <f t="shared" ref="DT116" si="1549">IF(DR116&lt;=0," ",IF(DQ116&lt;=0," ",IF(DR116/DQ116*100&gt;200,"СВ.200",DR116/DQ116)))</f>
        <v>0.35729361842126034</v>
      </c>
      <c r="DU116" s="22" t="str">
        <f t="shared" ref="DU116" si="1550">IF(DS116=0," ",IF(DR116/DS116*100&gt;200,"св.200",DR116/DS116))</f>
        <v xml:space="preserve"> </v>
      </c>
      <c r="DV116" s="57"/>
      <c r="DW116" s="57"/>
      <c r="DX116" s="57"/>
      <c r="DY116" s="57"/>
      <c r="DZ116" s="57"/>
      <c r="EA116" s="57"/>
      <c r="EB116" s="57"/>
      <c r="EC116" s="57"/>
      <c r="ED116" s="57"/>
      <c r="EE116" s="57"/>
      <c r="EF116" s="57"/>
      <c r="EG116" s="57"/>
      <c r="EH116" s="57"/>
      <c r="EI116" s="57"/>
      <c r="EJ116" s="57"/>
      <c r="EK116" s="57"/>
      <c r="EL116" s="57"/>
      <c r="EM116" s="57"/>
      <c r="EN116" s="57"/>
    </row>
    <row r="117" spans="1:144" s="14" customFormat="1" ht="16.5" customHeight="1" outlineLevel="1" x14ac:dyDescent="0.25">
      <c r="A117" s="13">
        <f>A116+1</f>
        <v>94</v>
      </c>
      <c r="B117" s="8" t="s">
        <v>55</v>
      </c>
      <c r="C117" s="21">
        <f>H117+AQ117</f>
        <v>1586697.15</v>
      </c>
      <c r="D117" s="21">
        <f>I117+AR117</f>
        <v>684964.22</v>
      </c>
      <c r="E117" s="21">
        <v>637583.4</v>
      </c>
      <c r="F117" s="22">
        <f>IF(D117&lt;=0," ",IF(D117/C117*100&gt;200,"СВ.200",D117/C117))</f>
        <v>0.43169184491192919</v>
      </c>
      <c r="G117" s="22">
        <f t="shared" si="1397"/>
        <v>1.0743131329956206</v>
      </c>
      <c r="H117" s="21">
        <f t="shared" ref="H117:H121" si="1551">M117+R117+W117+AB117+AG117+AL117</f>
        <v>1289536.52</v>
      </c>
      <c r="I117" s="21">
        <f>N117+S117+X117+AC117+AH117+AM117</f>
        <v>509891.36</v>
      </c>
      <c r="J117" s="19">
        <v>459663.82</v>
      </c>
      <c r="K117" s="22">
        <f>IF(I117&lt;=0," ",IF(I117/H117*100&gt;200,"СВ.200",I117/H117))</f>
        <v>0.39540668456601757</v>
      </c>
      <c r="L117" s="22">
        <f>IF(J117=0," ",IF(I117/J117*100&gt;200,"св.200",I117/J117))</f>
        <v>1.1092701618326193</v>
      </c>
      <c r="M117" s="21">
        <v>632650</v>
      </c>
      <c r="N117" s="21">
        <v>239634.69</v>
      </c>
      <c r="O117" s="63">
        <v>270790.12</v>
      </c>
      <c r="P117" s="22">
        <f t="shared" si="1268"/>
        <v>0.3787792460286098</v>
      </c>
      <c r="Q117" s="22">
        <f t="shared" si="823"/>
        <v>0.88494620852489003</v>
      </c>
      <c r="R117" s="21"/>
      <c r="S117" s="21"/>
      <c r="T117" s="63"/>
      <c r="U117" s="22" t="str">
        <f t="shared" si="1269"/>
        <v xml:space="preserve"> </v>
      </c>
      <c r="V117" s="22" t="str">
        <f t="shared" ref="V117:V121" si="1552">IF(S117=0," ",IF(S117/T117*100&gt;200,"св.200",S117/T117))</f>
        <v xml:space="preserve"> </v>
      </c>
      <c r="W117" s="21"/>
      <c r="X117" s="21"/>
      <c r="Y117" s="63"/>
      <c r="Z117" s="22" t="str">
        <f t="shared" si="1284"/>
        <v xml:space="preserve"> </v>
      </c>
      <c r="AA117" s="22" t="str">
        <f t="shared" si="831"/>
        <v xml:space="preserve"> </v>
      </c>
      <c r="AB117" s="21">
        <v>78516.59</v>
      </c>
      <c r="AC117" s="21">
        <v>18519.22</v>
      </c>
      <c r="AD117" s="63">
        <v>15743.27</v>
      </c>
      <c r="AE117" s="22">
        <f t="shared" si="1270"/>
        <v>0.23586378369208344</v>
      </c>
      <c r="AF117" s="22">
        <f t="shared" si="835"/>
        <v>1.1763261380894821</v>
      </c>
      <c r="AG117" s="21">
        <v>578369.93000000005</v>
      </c>
      <c r="AH117" s="21">
        <v>251737.45</v>
      </c>
      <c r="AI117" s="63">
        <v>173130.43</v>
      </c>
      <c r="AJ117" s="22">
        <f t="shared" si="1271"/>
        <v>0.43525335074041627</v>
      </c>
      <c r="AK117" s="22">
        <f t="shared" si="839"/>
        <v>1.4540335283635581</v>
      </c>
      <c r="AL117" s="21"/>
      <c r="AM117" s="21"/>
      <c r="AN117" s="63"/>
      <c r="AO117" s="22" t="str">
        <f t="shared" si="1164"/>
        <v xml:space="preserve"> </v>
      </c>
      <c r="AP117" s="22" t="str">
        <f t="shared" si="842"/>
        <v xml:space="preserve"> </v>
      </c>
      <c r="AQ117" s="21">
        <f t="shared" ref="AQ117:AQ121" si="1553">AV117+BA117+BF117+BK117+BP117+BU117+BZ117+CE117+CT117+CY117+DD117+DL117+DQ117</f>
        <v>297160.63</v>
      </c>
      <c r="AR117" s="21">
        <f>AW117+BB117+BG117+BL117+BQ117+BV117+CA117+CF117+++++CU117+CZ117+DE117+DI117+DM117+DR117</f>
        <v>175072.86000000002</v>
      </c>
      <c r="AS117" s="36">
        <v>177919.58000000002</v>
      </c>
      <c r="AT117" s="22">
        <f>IF(AR117&lt;=0," ",IF(AQ117&lt;=0," ",IF(AR117/AQ117*100&gt;200,"СВ.200",AR117/AQ117)))</f>
        <v>0.58915227094517875</v>
      </c>
      <c r="AU117" s="22">
        <f>IF(AS117=0," ",IF(AR117/AS117*100&gt;200,"св.200",AR117/AS117))</f>
        <v>0.98399996223012665</v>
      </c>
      <c r="AV117" s="21"/>
      <c r="AW117" s="21"/>
      <c r="AX117" s="63"/>
      <c r="AY117" s="22" t="str">
        <f t="shared" si="1272"/>
        <v xml:space="preserve"> </v>
      </c>
      <c r="AZ117" s="22" t="str">
        <f t="shared" si="848"/>
        <v xml:space="preserve"> </v>
      </c>
      <c r="BA117" s="21"/>
      <c r="BB117" s="21"/>
      <c r="BC117" s="63"/>
      <c r="BD117" s="22" t="str">
        <f t="shared" si="851"/>
        <v xml:space="preserve"> </v>
      </c>
      <c r="BE117" s="22" t="str">
        <f t="shared" si="852"/>
        <v xml:space="preserve"> </v>
      </c>
      <c r="BF117" s="21">
        <v>88132.93</v>
      </c>
      <c r="BG117" s="21">
        <v>40994.04</v>
      </c>
      <c r="BH117" s="63">
        <v>95691.55</v>
      </c>
      <c r="BI117" s="22">
        <f t="shared" si="1273"/>
        <v>0.4651387398558065</v>
      </c>
      <c r="BJ117" s="22">
        <f t="shared" si="856"/>
        <v>0.42839770073742145</v>
      </c>
      <c r="BK117" s="21"/>
      <c r="BL117" s="21"/>
      <c r="BM117" s="63"/>
      <c r="BN117" s="22" t="str">
        <f t="shared" si="1518"/>
        <v xml:space="preserve"> </v>
      </c>
      <c r="BO117" s="22" t="str">
        <f t="shared" si="860"/>
        <v xml:space="preserve"> </v>
      </c>
      <c r="BP117" s="21">
        <v>59995.61</v>
      </c>
      <c r="BQ117" s="21">
        <v>72740.820000000007</v>
      </c>
      <c r="BR117" s="63">
        <v>28351.15</v>
      </c>
      <c r="BS117" s="22">
        <f t="shared" si="1400"/>
        <v>1.2124357098794396</v>
      </c>
      <c r="BT117" s="22" t="str">
        <f t="shared" si="863"/>
        <v>св.200</v>
      </c>
      <c r="BU117" s="21">
        <v>137232.09</v>
      </c>
      <c r="BV117" s="21">
        <v>49538</v>
      </c>
      <c r="BW117" s="63">
        <v>29583.31</v>
      </c>
      <c r="BX117" s="22">
        <f t="shared" si="1221"/>
        <v>0.36097970962913994</v>
      </c>
      <c r="BY117" s="22">
        <f t="shared" si="865"/>
        <v>1.6745252644142929</v>
      </c>
      <c r="BZ117" s="21"/>
      <c r="CA117" s="21"/>
      <c r="CB117" s="63"/>
      <c r="CC117" s="22" t="str">
        <f t="shared" si="1421"/>
        <v xml:space="preserve"> </v>
      </c>
      <c r="CD117" s="22" t="str">
        <f t="shared" si="868"/>
        <v xml:space="preserve"> </v>
      </c>
      <c r="CE117" s="21">
        <f t="shared" ref="CE117:CE121" si="1554">CJ117+CO117</f>
        <v>0</v>
      </c>
      <c r="CF117" s="21">
        <f t="shared" ref="CF117:CF121" si="1555">CK117+CP117</f>
        <v>0</v>
      </c>
      <c r="CG117" s="21">
        <v>0</v>
      </c>
      <c r="CH117" s="22" t="str">
        <f t="shared" si="1477"/>
        <v xml:space="preserve"> </v>
      </c>
      <c r="CI117" s="22" t="str">
        <f t="shared" si="912"/>
        <v xml:space="preserve"> </v>
      </c>
      <c r="CJ117" s="21"/>
      <c r="CK117" s="21"/>
      <c r="CL117" s="63"/>
      <c r="CM117" s="22" t="str">
        <f t="shared" si="874"/>
        <v xml:space="preserve"> </v>
      </c>
      <c r="CN117" s="22" t="str">
        <f t="shared" si="913"/>
        <v xml:space="preserve"> </v>
      </c>
      <c r="CO117" s="21"/>
      <c r="CP117" s="21"/>
      <c r="CQ117" s="63"/>
      <c r="CR117" s="22" t="str">
        <f t="shared" si="877"/>
        <v xml:space="preserve"> </v>
      </c>
      <c r="CS117" s="22" t="str">
        <f t="shared" si="878"/>
        <v xml:space="preserve"> </v>
      </c>
      <c r="CT117" s="21"/>
      <c r="CU117" s="21"/>
      <c r="CV117" s="63"/>
      <c r="CW117" s="22" t="str">
        <f t="shared" si="914"/>
        <v xml:space="preserve"> </v>
      </c>
      <c r="CX117" s="22" t="str">
        <f t="shared" si="915"/>
        <v xml:space="preserve"> </v>
      </c>
      <c r="CY117" s="21"/>
      <c r="CZ117" s="21"/>
      <c r="DA117" s="63"/>
      <c r="DB117" s="22" t="str">
        <f t="shared" si="1274"/>
        <v xml:space="preserve"> </v>
      </c>
      <c r="DC117" s="22" t="str">
        <f t="shared" si="884"/>
        <v xml:space="preserve"> </v>
      </c>
      <c r="DD117" s="21"/>
      <c r="DE117" s="21"/>
      <c r="DF117" s="63"/>
      <c r="DG117" s="22" t="str">
        <f>IF(DE117&lt;=0," ",IF(DF117&lt;=0," ",IF(DE117/DF117*100&gt;200,"СВ.200",DE117/DF117)))</f>
        <v xml:space="preserve"> </v>
      </c>
      <c r="DH117" s="22" t="str">
        <f t="shared" si="888"/>
        <v xml:space="preserve"> </v>
      </c>
      <c r="DI117" s="21"/>
      <c r="DJ117" s="63"/>
      <c r="DK117" s="22" t="str">
        <f t="shared" si="890"/>
        <v xml:space="preserve"> </v>
      </c>
      <c r="DL117" s="21"/>
      <c r="DM117" s="21"/>
      <c r="DN117" s="63"/>
      <c r="DO117" s="22" t="str">
        <f t="shared" si="1325"/>
        <v xml:space="preserve"> </v>
      </c>
      <c r="DP117" s="51" t="str">
        <f t="shared" si="894"/>
        <v xml:space="preserve"> </v>
      </c>
      <c r="DQ117" s="21">
        <v>11800</v>
      </c>
      <c r="DR117" s="21">
        <v>11800</v>
      </c>
      <c r="DS117" s="63">
        <v>24293.57</v>
      </c>
      <c r="DT117" s="22">
        <f t="shared" si="1112"/>
        <v>1</v>
      </c>
      <c r="DU117" s="22">
        <f t="shared" si="1492"/>
        <v>0.48572523511365356</v>
      </c>
      <c r="DV117" s="57"/>
      <c r="DW117" s="57"/>
      <c r="DX117" s="57"/>
      <c r="DY117" s="57"/>
      <c r="DZ117" s="57"/>
      <c r="EA117" s="57"/>
      <c r="EB117" s="57"/>
      <c r="EC117" s="57"/>
      <c r="ED117" s="57"/>
      <c r="EE117" s="57"/>
      <c r="EF117" s="57"/>
      <c r="EG117" s="57"/>
      <c r="EH117" s="57"/>
      <c r="EI117" s="57"/>
      <c r="EJ117" s="57"/>
      <c r="EK117" s="57"/>
      <c r="EL117" s="57"/>
      <c r="EM117" s="57"/>
      <c r="EN117" s="57"/>
    </row>
    <row r="118" spans="1:144" s="14" customFormat="1" ht="16.5" customHeight="1" outlineLevel="1" x14ac:dyDescent="0.25">
      <c r="A118" s="13">
        <f t="shared" ref="A118:A121" si="1556">A117+1</f>
        <v>95</v>
      </c>
      <c r="B118" s="8" t="s">
        <v>21</v>
      </c>
      <c r="C118" s="21">
        <f>H118+AQ118</f>
        <v>1990716.2</v>
      </c>
      <c r="D118" s="21">
        <f>I118+AR118</f>
        <v>642526.84000000008</v>
      </c>
      <c r="E118" s="21">
        <v>633939.98</v>
      </c>
      <c r="F118" s="22">
        <f>IF(D118&lt;=0," ",IF(D118/C118*100&gt;200,"СВ.200",D118/C118))</f>
        <v>0.32276164729055812</v>
      </c>
      <c r="G118" s="22">
        <f t="shared" si="1397"/>
        <v>1.0135452255275019</v>
      </c>
      <c r="H118" s="21">
        <f t="shared" si="1551"/>
        <v>1878156.2</v>
      </c>
      <c r="I118" s="21">
        <f>N118+S118+X118+AC118+AH118+AM118</f>
        <v>479953.14</v>
      </c>
      <c r="J118" s="19">
        <v>536354.12</v>
      </c>
      <c r="K118" s="22">
        <f>IF(I118&lt;=0," ",IF(I118/H118*100&gt;200,"СВ.200",I118/H118))</f>
        <v>0.25554484765431118</v>
      </c>
      <c r="L118" s="22">
        <f>IF(J118=0," ",IF(I118/J118*100&gt;200,"св.200",I118/J118))</f>
        <v>0.89484376478733862</v>
      </c>
      <c r="M118" s="21">
        <v>327150</v>
      </c>
      <c r="N118" s="21">
        <v>197658.89</v>
      </c>
      <c r="O118" s="63">
        <v>116516.26</v>
      </c>
      <c r="P118" s="22">
        <f t="shared" si="1268"/>
        <v>0.60418428855265172</v>
      </c>
      <c r="Q118" s="22">
        <f t="shared" si="823"/>
        <v>1.6964060638403604</v>
      </c>
      <c r="R118" s="21"/>
      <c r="S118" s="21"/>
      <c r="T118" s="63"/>
      <c r="U118" s="22" t="str">
        <f t="shared" si="1269"/>
        <v xml:space="preserve"> </v>
      </c>
      <c r="V118" s="22" t="str">
        <f t="shared" si="1552"/>
        <v xml:space="preserve"> </v>
      </c>
      <c r="W118" s="21">
        <v>105000</v>
      </c>
      <c r="X118" s="21">
        <v>-135000</v>
      </c>
      <c r="Y118" s="63">
        <v>-33121.800000000003</v>
      </c>
      <c r="Z118" s="22" t="str">
        <f t="shared" ref="Z118:Z120" si="1557">IF(X118&lt;=0," ",IF(W118&lt;=0," ",IF(X118/W118*100&gt;200,"СВ.200",X118/W118)))</f>
        <v xml:space="preserve"> </v>
      </c>
      <c r="AA118" s="22" t="str">
        <f t="shared" ref="AA118:AA120" si="1558">IF(Y118=0," ",IF(X118/Y118*100&gt;200,"св.200",X118/Y118))</f>
        <v>св.200</v>
      </c>
      <c r="AB118" s="21">
        <v>420798.76</v>
      </c>
      <c r="AC118" s="21">
        <v>111502.54</v>
      </c>
      <c r="AD118" s="63">
        <v>27661.95</v>
      </c>
      <c r="AE118" s="22">
        <f t="shared" si="1270"/>
        <v>0.26497829984099763</v>
      </c>
      <c r="AF118" s="22" t="str">
        <f t="shared" si="835"/>
        <v>св.200</v>
      </c>
      <c r="AG118" s="21">
        <v>1025207.44</v>
      </c>
      <c r="AH118" s="21">
        <v>305791.71000000002</v>
      </c>
      <c r="AI118" s="63">
        <v>425297.71</v>
      </c>
      <c r="AJ118" s="22">
        <f t="shared" si="1271"/>
        <v>0.29827301097229653</v>
      </c>
      <c r="AK118" s="22">
        <f t="shared" si="839"/>
        <v>0.71900624623631293</v>
      </c>
      <c r="AL118" s="21"/>
      <c r="AM118" s="21"/>
      <c r="AN118" s="63"/>
      <c r="AO118" s="22" t="str">
        <f t="shared" si="1164"/>
        <v xml:space="preserve"> </v>
      </c>
      <c r="AP118" s="22" t="str">
        <f t="shared" si="842"/>
        <v xml:space="preserve"> </v>
      </c>
      <c r="AQ118" s="21">
        <f t="shared" si="1553"/>
        <v>112560</v>
      </c>
      <c r="AR118" s="21">
        <f>AW118+BB118+BG118+BL118+BQ118+BV118+CA118+CF118+++++CU118+CZ118+DE118+DI118+DM118+DR118</f>
        <v>162573.70000000001</v>
      </c>
      <c r="AS118" s="36">
        <v>97585.86</v>
      </c>
      <c r="AT118" s="22">
        <f>IF(AR118&lt;=0," ",IF(AQ118&lt;=0," ",IF(AR118/AQ118*100&gt;200,"СВ.200",AR118/AQ118)))</f>
        <v>1.444329246624023</v>
      </c>
      <c r="AU118" s="22">
        <f>IF(AS118=0," ",IF(AR118/AS118*100&gt;200,"св.200",AR118/AS118))</f>
        <v>1.6659554980608873</v>
      </c>
      <c r="AV118" s="21"/>
      <c r="AW118" s="21"/>
      <c r="AX118" s="63"/>
      <c r="AY118" s="22" t="str">
        <f t="shared" si="1272"/>
        <v xml:space="preserve"> </v>
      </c>
      <c r="AZ118" s="22" t="str">
        <f t="shared" si="848"/>
        <v xml:space="preserve"> </v>
      </c>
      <c r="BA118" s="21"/>
      <c r="BB118" s="21"/>
      <c r="BC118" s="63"/>
      <c r="BD118" s="22" t="str">
        <f t="shared" si="851"/>
        <v xml:space="preserve"> </v>
      </c>
      <c r="BE118" s="22" t="str">
        <f t="shared" si="852"/>
        <v xml:space="preserve"> </v>
      </c>
      <c r="BF118" s="21"/>
      <c r="BG118" s="21"/>
      <c r="BH118" s="63"/>
      <c r="BI118" s="22" t="str">
        <f t="shared" si="1273"/>
        <v xml:space="preserve"> </v>
      </c>
      <c r="BJ118" s="22" t="str">
        <f>IF(BG118=0," ",IF(BG118/BH118*100&gt;200,"св.200",BG118/BH118))</f>
        <v xml:space="preserve"> </v>
      </c>
      <c r="BK118" s="21"/>
      <c r="BL118" s="21"/>
      <c r="BM118" s="63"/>
      <c r="BN118" s="22" t="str">
        <f t="shared" si="1518"/>
        <v xml:space="preserve"> </v>
      </c>
      <c r="BO118" s="22" t="str">
        <f t="shared" si="860"/>
        <v xml:space="preserve"> </v>
      </c>
      <c r="BP118" s="21">
        <v>69960</v>
      </c>
      <c r="BQ118" s="21">
        <v>67149.850000000006</v>
      </c>
      <c r="BR118" s="63">
        <v>67579.91</v>
      </c>
      <c r="BS118" s="22">
        <f t="shared" si="1400"/>
        <v>0.95983204688393375</v>
      </c>
      <c r="BT118" s="22">
        <f t="shared" si="863"/>
        <v>0.99363627444901903</v>
      </c>
      <c r="BU118" s="21">
        <v>17600</v>
      </c>
      <c r="BV118" s="21">
        <v>70423.850000000006</v>
      </c>
      <c r="BW118" s="63">
        <v>7005.95</v>
      </c>
      <c r="BX118" s="22" t="str">
        <f t="shared" si="1221"/>
        <v>СВ.200</v>
      </c>
      <c r="BY118" s="22" t="str">
        <f>IF(BV118=0," ",IF(BV118/BW118*100&gt;200,"св.200",BV118/BW118))</f>
        <v>св.200</v>
      </c>
      <c r="BZ118" s="21"/>
      <c r="CA118" s="21"/>
      <c r="CB118" s="63"/>
      <c r="CC118" s="22" t="str">
        <f t="shared" si="1421"/>
        <v xml:space="preserve"> </v>
      </c>
      <c r="CD118" s="22" t="str">
        <f t="shared" si="868"/>
        <v xml:space="preserve"> </v>
      </c>
      <c r="CE118" s="21">
        <f t="shared" si="1554"/>
        <v>0</v>
      </c>
      <c r="CF118" s="21">
        <f t="shared" si="1555"/>
        <v>0</v>
      </c>
      <c r="CG118" s="21">
        <v>0</v>
      </c>
      <c r="CH118" s="22" t="str">
        <f t="shared" si="871"/>
        <v xml:space="preserve"> </v>
      </c>
      <c r="CI118" s="22" t="str">
        <f t="shared" si="912"/>
        <v xml:space="preserve"> </v>
      </c>
      <c r="CJ118" s="21"/>
      <c r="CK118" s="21"/>
      <c r="CL118" s="63"/>
      <c r="CM118" s="22" t="str">
        <f t="shared" si="874"/>
        <v xml:space="preserve"> </v>
      </c>
      <c r="CN118" s="22" t="str">
        <f t="shared" si="913"/>
        <v xml:space="preserve"> </v>
      </c>
      <c r="CO118" s="21"/>
      <c r="CP118" s="21"/>
      <c r="CQ118" s="63"/>
      <c r="CR118" s="22" t="str">
        <f t="shared" si="877"/>
        <v xml:space="preserve"> </v>
      </c>
      <c r="CS118" s="22" t="str">
        <f t="shared" si="878"/>
        <v xml:space="preserve"> </v>
      </c>
      <c r="CT118" s="21"/>
      <c r="CU118" s="21"/>
      <c r="CV118" s="63"/>
      <c r="CW118" s="22" t="str">
        <f t="shared" si="914"/>
        <v xml:space="preserve"> </v>
      </c>
      <c r="CX118" s="22" t="str">
        <f t="shared" si="915"/>
        <v xml:space="preserve"> </v>
      </c>
      <c r="CY118" s="21"/>
      <c r="CZ118" s="21"/>
      <c r="DA118" s="63"/>
      <c r="DB118" s="22" t="str">
        <f t="shared" si="1274"/>
        <v xml:space="preserve"> </v>
      </c>
      <c r="DC118" s="22" t="str">
        <f t="shared" si="884"/>
        <v xml:space="preserve"> </v>
      </c>
      <c r="DD118" s="21"/>
      <c r="DE118" s="21"/>
      <c r="DF118" s="63"/>
      <c r="DG118" s="22" t="str">
        <f>IF(DE118&lt;=0," ",IF(DF118&lt;=0," ",IF(DE118/DF118*100&gt;200,"СВ.200",DE118/DF118)))</f>
        <v xml:space="preserve"> </v>
      </c>
      <c r="DH118" s="22" t="str">
        <f t="shared" si="888"/>
        <v xml:space="preserve"> </v>
      </c>
      <c r="DI118" s="21"/>
      <c r="DJ118" s="63"/>
      <c r="DK118" s="22" t="str">
        <f t="shared" si="890"/>
        <v xml:space="preserve"> </v>
      </c>
      <c r="DL118" s="21"/>
      <c r="DM118" s="21"/>
      <c r="DN118" s="63"/>
      <c r="DO118" s="22" t="str">
        <f t="shared" si="1325"/>
        <v xml:space="preserve"> </v>
      </c>
      <c r="DP118" s="51" t="str">
        <f t="shared" si="894"/>
        <v xml:space="preserve"> </v>
      </c>
      <c r="DQ118" s="21">
        <v>25000</v>
      </c>
      <c r="DR118" s="21">
        <v>25000</v>
      </c>
      <c r="DS118" s="63">
        <v>23000</v>
      </c>
      <c r="DT118" s="22">
        <f t="shared" ref="DT118:DT122" si="1559">IF(DR118&lt;=0," ",IF(DQ118&lt;=0," ",IF(DR118/DQ118*100&gt;200,"СВ.200",DR118/DQ118)))</f>
        <v>1</v>
      </c>
      <c r="DU118" s="22">
        <f t="shared" ref="DU118:DU122" si="1560">IF(DS118=0," ",IF(DR118/DS118*100&gt;200,"св.200",DR118/DS118))</f>
        <v>1.0869565217391304</v>
      </c>
      <c r="DV118" s="57"/>
      <c r="DW118" s="57"/>
      <c r="DX118" s="57"/>
      <c r="DY118" s="57"/>
      <c r="DZ118" s="57"/>
      <c r="EA118" s="57"/>
      <c r="EB118" s="57"/>
      <c r="EC118" s="57"/>
      <c r="ED118" s="57"/>
      <c r="EE118" s="57"/>
      <c r="EF118" s="57"/>
      <c r="EG118" s="57"/>
      <c r="EH118" s="57"/>
      <c r="EI118" s="57"/>
      <c r="EJ118" s="57"/>
      <c r="EK118" s="57"/>
      <c r="EL118" s="57"/>
      <c r="EM118" s="57"/>
      <c r="EN118" s="57"/>
    </row>
    <row r="119" spans="1:144" s="14" customFormat="1" ht="16.149999999999999" customHeight="1" outlineLevel="1" x14ac:dyDescent="0.25">
      <c r="A119" s="13">
        <f t="shared" si="1556"/>
        <v>96</v>
      </c>
      <c r="B119" s="8" t="s">
        <v>25</v>
      </c>
      <c r="C119" s="21">
        <f>H119+AQ119</f>
        <v>3944978.7</v>
      </c>
      <c r="D119" s="21">
        <f>I119+AR119</f>
        <v>2870935.8899999997</v>
      </c>
      <c r="E119" s="21">
        <v>1122639.8</v>
      </c>
      <c r="F119" s="22">
        <f>IF(D119&lt;=0," ",IF(D119/C119*100&gt;200,"СВ.200",D119/C119))</f>
        <v>0.72774433230780167</v>
      </c>
      <c r="G119" s="22" t="str">
        <f t="shared" si="1397"/>
        <v>св.200</v>
      </c>
      <c r="H119" s="21">
        <f t="shared" si="1551"/>
        <v>3937862.7</v>
      </c>
      <c r="I119" s="21">
        <f>N119+S119+X119+AC119+AH119+AM119</f>
        <v>2870796.8</v>
      </c>
      <c r="J119" s="19">
        <v>1099972.94</v>
      </c>
      <c r="K119" s="22">
        <f>IF(I119&lt;=0," ",IF(I119/H119*100&gt;200,"СВ.200",I119/H119))</f>
        <v>0.72902409725966311</v>
      </c>
      <c r="L119" s="22" t="str">
        <f>IF(J119=0," ",IF(I119/J119*100&gt;200,"св.200",I119/J119))</f>
        <v>св.200</v>
      </c>
      <c r="M119" s="21">
        <v>2762050</v>
      </c>
      <c r="N119" s="21">
        <v>2694159.06</v>
      </c>
      <c r="O119" s="63">
        <v>1044059.92</v>
      </c>
      <c r="P119" s="22">
        <f t="shared" si="1268"/>
        <v>0.97542009015043174</v>
      </c>
      <c r="Q119" s="22" t="str">
        <f t="shared" si="823"/>
        <v>св.200</v>
      </c>
      <c r="R119" s="21"/>
      <c r="S119" s="21"/>
      <c r="T119" s="63"/>
      <c r="U119" s="22" t="str">
        <f t="shared" si="1269"/>
        <v xml:space="preserve"> </v>
      </c>
      <c r="V119" s="22" t="str">
        <f t="shared" si="1552"/>
        <v xml:space="preserve"> </v>
      </c>
      <c r="W119" s="21"/>
      <c r="X119" s="21"/>
      <c r="Y119" s="63"/>
      <c r="Z119" s="22" t="str">
        <f t="shared" si="1557"/>
        <v xml:space="preserve"> </v>
      </c>
      <c r="AA119" s="22" t="str">
        <f t="shared" si="1558"/>
        <v xml:space="preserve"> </v>
      </c>
      <c r="AB119" s="21">
        <v>286694.44</v>
      </c>
      <c r="AC119" s="21">
        <v>29660.15</v>
      </c>
      <c r="AD119" s="63">
        <v>29129.51</v>
      </c>
      <c r="AE119" s="22">
        <f t="shared" si="1270"/>
        <v>0.10345561636981869</v>
      </c>
      <c r="AF119" s="22">
        <f t="shared" si="835"/>
        <v>1.0182165783083892</v>
      </c>
      <c r="AG119" s="21">
        <v>889118.26</v>
      </c>
      <c r="AH119" s="21">
        <v>146977.59</v>
      </c>
      <c r="AI119" s="63">
        <v>26783.51</v>
      </c>
      <c r="AJ119" s="22">
        <f t="shared" si="1271"/>
        <v>0.16530713248426593</v>
      </c>
      <c r="AK119" s="22" t="str">
        <f t="shared" si="839"/>
        <v>св.200</v>
      </c>
      <c r="AL119" s="21"/>
      <c r="AM119" s="21"/>
      <c r="AN119" s="63"/>
      <c r="AO119" s="22" t="str">
        <f t="shared" ref="AO119:AO143" si="1561">IF(AM119&lt;=0," ",IF(AL119&lt;=0," ",IF(AM119/AL119*100&gt;200,"СВ.200",AM119/AL119)))</f>
        <v xml:space="preserve"> </v>
      </c>
      <c r="AP119" s="22" t="str">
        <f t="shared" si="842"/>
        <v xml:space="preserve"> </v>
      </c>
      <c r="AQ119" s="21">
        <f t="shared" si="1553"/>
        <v>7116</v>
      </c>
      <c r="AR119" s="21">
        <f>AW119+BB119+BG119+BL119+BQ119+BV119+CA119+CF119+++++CU119+CZ119+DE119+DI119+DM119+DR119</f>
        <v>139.09</v>
      </c>
      <c r="AS119" s="36">
        <v>22666.86</v>
      </c>
      <c r="AT119" s="22">
        <f>IF(AR119&lt;=0," ",IF(AQ119&lt;=0," ",IF(AR119/AQ119*100&gt;200,"СВ.200",AR119/AQ119)))</f>
        <v>1.9546093310848792E-2</v>
      </c>
      <c r="AU119" s="22">
        <f>IF(AS119=0," ",IF(AR119/AS119*100&gt;200,"св.200",AR119/AS119))</f>
        <v>6.1362711906280797E-3</v>
      </c>
      <c r="AV119" s="21"/>
      <c r="AW119" s="21"/>
      <c r="AX119" s="63"/>
      <c r="AY119" s="22" t="str">
        <f t="shared" si="1272"/>
        <v xml:space="preserve"> </v>
      </c>
      <c r="AZ119" s="22" t="str">
        <f t="shared" si="848"/>
        <v xml:space="preserve"> </v>
      </c>
      <c r="BA119" s="21"/>
      <c r="BB119" s="21"/>
      <c r="BC119" s="63"/>
      <c r="BD119" s="22" t="str">
        <f t="shared" si="851"/>
        <v xml:space="preserve"> </v>
      </c>
      <c r="BE119" s="22" t="str">
        <f t="shared" si="852"/>
        <v xml:space="preserve"> </v>
      </c>
      <c r="BF119" s="21"/>
      <c r="BG119" s="21"/>
      <c r="BH119" s="63"/>
      <c r="BI119" s="22" t="str">
        <f t="shared" si="1273"/>
        <v xml:space="preserve"> </v>
      </c>
      <c r="BJ119" s="22" t="str">
        <f t="shared" si="856"/>
        <v xml:space="preserve"> </v>
      </c>
      <c r="BK119" s="21"/>
      <c r="BL119" s="21"/>
      <c r="BM119" s="63"/>
      <c r="BN119" s="22" t="str">
        <f t="shared" si="1518"/>
        <v xml:space="preserve"> </v>
      </c>
      <c r="BO119" s="22" t="str">
        <f t="shared" si="860"/>
        <v xml:space="preserve"> </v>
      </c>
      <c r="BP119" s="21">
        <v>7116</v>
      </c>
      <c r="BQ119" s="21"/>
      <c r="BR119" s="63">
        <v>10116.6</v>
      </c>
      <c r="BS119" s="22" t="str">
        <f t="shared" si="1400"/>
        <v xml:space="preserve"> </v>
      </c>
      <c r="BT119" s="22">
        <f t="shared" si="863"/>
        <v>0</v>
      </c>
      <c r="BU119" s="21"/>
      <c r="BV119" s="21">
        <v>139.09</v>
      </c>
      <c r="BW119" s="63"/>
      <c r="BX119" s="22" t="str">
        <f t="shared" ref="BX119" si="1562">IF(BV119&lt;=0," ",IF(BU119&lt;=0," ",IF(BV119/BU119*100&gt;200,"СВ.200",BV119/BU119)))</f>
        <v xml:space="preserve"> </v>
      </c>
      <c r="BY119" s="22" t="str">
        <f t="shared" ref="BY119" si="1563">IF(BW119=0," ",IF(BV119/BW119*100&gt;200,"св.200",BV119/BW119))</f>
        <v xml:space="preserve"> </v>
      </c>
      <c r="BZ119" s="21"/>
      <c r="CA119" s="21"/>
      <c r="CB119" s="63"/>
      <c r="CC119" s="22" t="str">
        <f t="shared" si="1421"/>
        <v xml:space="preserve"> </v>
      </c>
      <c r="CD119" s="22" t="str">
        <f t="shared" si="868"/>
        <v xml:space="preserve"> </v>
      </c>
      <c r="CE119" s="21">
        <f t="shared" si="1554"/>
        <v>0</v>
      </c>
      <c r="CF119" s="21">
        <f t="shared" si="1555"/>
        <v>0</v>
      </c>
      <c r="CG119" s="21">
        <v>0</v>
      </c>
      <c r="CH119" s="22" t="str">
        <f t="shared" si="871"/>
        <v xml:space="preserve"> </v>
      </c>
      <c r="CI119" s="22" t="str">
        <f t="shared" si="912"/>
        <v xml:space="preserve"> </v>
      </c>
      <c r="CJ119" s="21"/>
      <c r="CK119" s="21"/>
      <c r="CL119" s="63"/>
      <c r="CM119" s="22" t="str">
        <f t="shared" si="874"/>
        <v xml:space="preserve"> </v>
      </c>
      <c r="CN119" s="22" t="str">
        <f t="shared" si="913"/>
        <v xml:space="preserve"> </v>
      </c>
      <c r="CO119" s="21"/>
      <c r="CP119" s="21"/>
      <c r="CQ119" s="63"/>
      <c r="CR119" s="22" t="str">
        <f t="shared" si="877"/>
        <v xml:space="preserve"> </v>
      </c>
      <c r="CS119" s="22" t="str">
        <f t="shared" si="878"/>
        <v xml:space="preserve"> </v>
      </c>
      <c r="CT119" s="21"/>
      <c r="CU119" s="21"/>
      <c r="CV119" s="63"/>
      <c r="CW119" s="22" t="str">
        <f t="shared" si="914"/>
        <v xml:space="preserve"> </v>
      </c>
      <c r="CX119" s="22" t="str">
        <f t="shared" si="915"/>
        <v xml:space="preserve"> </v>
      </c>
      <c r="CY119" s="21"/>
      <c r="CZ119" s="21"/>
      <c r="DA119" s="63"/>
      <c r="DB119" s="22" t="str">
        <f t="shared" si="1274"/>
        <v xml:space="preserve"> </v>
      </c>
      <c r="DC119" s="22" t="str">
        <f t="shared" si="884"/>
        <v xml:space="preserve"> </v>
      </c>
      <c r="DD119" s="21"/>
      <c r="DE119" s="21"/>
      <c r="DF119" s="63"/>
      <c r="DG119" s="22" t="str">
        <f t="shared" si="1321"/>
        <v xml:space="preserve"> </v>
      </c>
      <c r="DH119" s="22" t="str">
        <f t="shared" si="888"/>
        <v xml:space="preserve"> </v>
      </c>
      <c r="DI119" s="21"/>
      <c r="DJ119" s="63">
        <v>12550.26</v>
      </c>
      <c r="DK119" s="22">
        <f t="shared" si="890"/>
        <v>0</v>
      </c>
      <c r="DL119" s="21"/>
      <c r="DM119" s="21"/>
      <c r="DN119" s="63"/>
      <c r="DO119" s="22" t="str">
        <f t="shared" si="1325"/>
        <v xml:space="preserve"> </v>
      </c>
      <c r="DP119" s="51" t="str">
        <f t="shared" si="894"/>
        <v xml:space="preserve"> </v>
      </c>
      <c r="DQ119" s="21"/>
      <c r="DR119" s="21"/>
      <c r="DS119" s="63"/>
      <c r="DT119" s="22" t="str">
        <f t="shared" si="1559"/>
        <v xml:space="preserve"> </v>
      </c>
      <c r="DU119" s="22" t="str">
        <f t="shared" si="1560"/>
        <v xml:space="preserve"> </v>
      </c>
      <c r="DV119" s="57"/>
      <c r="DW119" s="57"/>
      <c r="DX119" s="57"/>
      <c r="DY119" s="57"/>
      <c r="DZ119" s="57"/>
      <c r="EA119" s="57"/>
      <c r="EB119" s="57"/>
      <c r="EC119" s="57"/>
      <c r="ED119" s="57"/>
      <c r="EE119" s="57"/>
      <c r="EF119" s="57"/>
      <c r="EG119" s="57"/>
      <c r="EH119" s="57"/>
      <c r="EI119" s="57"/>
      <c r="EJ119" s="57"/>
      <c r="EK119" s="57"/>
      <c r="EL119" s="57"/>
      <c r="EM119" s="57"/>
      <c r="EN119" s="57"/>
    </row>
    <row r="120" spans="1:144" s="14" customFormat="1" ht="16.5" customHeight="1" outlineLevel="1" x14ac:dyDescent="0.25">
      <c r="A120" s="13">
        <f t="shared" si="1556"/>
        <v>97</v>
      </c>
      <c r="B120" s="8" t="s">
        <v>63</v>
      </c>
      <c r="C120" s="21">
        <f>H120+AQ120</f>
        <v>3584551.37</v>
      </c>
      <c r="D120" s="21">
        <f>I120+AR120</f>
        <v>1288026.7000000002</v>
      </c>
      <c r="E120" s="21">
        <v>1656152.81</v>
      </c>
      <c r="F120" s="22">
        <f>IF(D120&lt;=0," ",IF(D120/C120*100&gt;200,"СВ.200",D120/C120))</f>
        <v>0.35932717013900689</v>
      </c>
      <c r="G120" s="22">
        <f t="shared" si="1397"/>
        <v>0.77772213543507507</v>
      </c>
      <c r="H120" s="21">
        <f t="shared" si="1551"/>
        <v>2343250</v>
      </c>
      <c r="I120" s="21">
        <f>N120+S120+X120+AC120+AH120+AM120</f>
        <v>619138.77</v>
      </c>
      <c r="J120" s="19">
        <v>1054932.1200000001</v>
      </c>
      <c r="K120" s="22">
        <f>IF(I120&lt;=0," ",IF(I120/H120*100&gt;200,"СВ.200",I120/H120))</f>
        <v>0.2642222426117572</v>
      </c>
      <c r="L120" s="22">
        <f>IF(J120=0," ",IF(I120/J120*100&gt;200,"св.200",I120/J120))</f>
        <v>0.58689915517976643</v>
      </c>
      <c r="M120" s="21">
        <v>1014250</v>
      </c>
      <c r="N120" s="21">
        <v>524037.38</v>
      </c>
      <c r="O120" s="63">
        <v>451898.35</v>
      </c>
      <c r="P120" s="22">
        <f t="shared" si="1268"/>
        <v>0.51667476460438744</v>
      </c>
      <c r="Q120" s="22">
        <f t="shared" si="823"/>
        <v>1.1596355242279597</v>
      </c>
      <c r="R120" s="21"/>
      <c r="S120" s="21"/>
      <c r="T120" s="63"/>
      <c r="U120" s="22" t="str">
        <f t="shared" si="1269"/>
        <v xml:space="preserve"> </v>
      </c>
      <c r="V120" s="22" t="str">
        <f t="shared" si="1552"/>
        <v xml:space="preserve"> </v>
      </c>
      <c r="W120" s="21"/>
      <c r="X120" s="21"/>
      <c r="Y120" s="63"/>
      <c r="Z120" s="22" t="str">
        <f t="shared" si="1557"/>
        <v xml:space="preserve"> </v>
      </c>
      <c r="AA120" s="22" t="str">
        <f t="shared" si="1558"/>
        <v xml:space="preserve"> </v>
      </c>
      <c r="AB120" s="21">
        <v>194000</v>
      </c>
      <c r="AC120" s="21">
        <v>14403.92</v>
      </c>
      <c r="AD120" s="63">
        <v>5435.42</v>
      </c>
      <c r="AE120" s="22">
        <f t="shared" si="1270"/>
        <v>7.4247010309278355E-2</v>
      </c>
      <c r="AF120" s="22" t="str">
        <f t="shared" si="835"/>
        <v>св.200</v>
      </c>
      <c r="AG120" s="21">
        <v>1135000</v>
      </c>
      <c r="AH120" s="21">
        <v>80697.47</v>
      </c>
      <c r="AI120" s="63">
        <v>597598.35</v>
      </c>
      <c r="AJ120" s="22">
        <f>IF(AH120&lt;=0," ",IF(AG120&lt;=0," ",IF(AH120/AG120*100&gt;200,"СВ.200",AH120/AG120)))</f>
        <v>7.109909251101322E-2</v>
      </c>
      <c r="AK120" s="22">
        <f t="shared" si="839"/>
        <v>0.13503629988268878</v>
      </c>
      <c r="AL120" s="21"/>
      <c r="AM120" s="21"/>
      <c r="AN120" s="63"/>
      <c r="AO120" s="22" t="str">
        <f t="shared" si="1561"/>
        <v xml:space="preserve"> </v>
      </c>
      <c r="AP120" s="22" t="str">
        <f t="shared" si="842"/>
        <v xml:space="preserve"> </v>
      </c>
      <c r="AQ120" s="21">
        <f t="shared" si="1553"/>
        <v>1241301.3700000001</v>
      </c>
      <c r="AR120" s="21">
        <f>AW120+BB120+BG120+BL120+BQ120+BV120+CA120+CF120+++++CU120+CZ120+DE120+DI120+DM120+DR120</f>
        <v>668887.93000000005</v>
      </c>
      <c r="AS120" s="36">
        <v>601220.69000000006</v>
      </c>
      <c r="AT120" s="22">
        <f>IF(AR120&lt;=0," ",IF(AQ120&lt;=0," ",IF(AR120/AQ120*100&gt;200,"СВ.200",AR120/AQ120)))</f>
        <v>0.53886022054418581</v>
      </c>
      <c r="AU120" s="22">
        <f>IF(AS120=0," ",IF(AR120/AS120*100&gt;200,"св.200",AR120/AS120))</f>
        <v>1.1125497527372186</v>
      </c>
      <c r="AV120" s="21"/>
      <c r="AW120" s="21"/>
      <c r="AX120" s="63"/>
      <c r="AY120" s="22" t="str">
        <f t="shared" si="1272"/>
        <v xml:space="preserve"> </v>
      </c>
      <c r="AZ120" s="22" t="str">
        <f t="shared" si="848"/>
        <v xml:space="preserve"> </v>
      </c>
      <c r="BA120" s="21"/>
      <c r="BB120" s="21"/>
      <c r="BC120" s="63"/>
      <c r="BD120" s="22" t="str">
        <f t="shared" si="851"/>
        <v xml:space="preserve"> </v>
      </c>
      <c r="BE120" s="22" t="str">
        <f t="shared" si="852"/>
        <v xml:space="preserve"> </v>
      </c>
      <c r="BF120" s="21">
        <v>914748.28</v>
      </c>
      <c r="BG120" s="21">
        <v>118400.96000000001</v>
      </c>
      <c r="BH120" s="63">
        <v>526974.96</v>
      </c>
      <c r="BI120" s="22">
        <f t="shared" si="1273"/>
        <v>0.12943556450305652</v>
      </c>
      <c r="BJ120" s="22">
        <f t="shared" si="856"/>
        <v>0.22468042883859229</v>
      </c>
      <c r="BK120" s="21"/>
      <c r="BL120" s="21"/>
      <c r="BM120" s="63"/>
      <c r="BN120" s="22" t="str">
        <f t="shared" si="1518"/>
        <v xml:space="preserve"> </v>
      </c>
      <c r="BO120" s="22" t="str">
        <f t="shared" si="860"/>
        <v xml:space="preserve"> </v>
      </c>
      <c r="BP120" s="21">
        <v>102226.32</v>
      </c>
      <c r="BQ120" s="21">
        <v>78041.77</v>
      </c>
      <c r="BR120" s="63">
        <v>62252.43</v>
      </c>
      <c r="BS120" s="22">
        <f t="shared" si="1400"/>
        <v>0.76342149458182584</v>
      </c>
      <c r="BT120" s="22">
        <f>IF(BQ120=0," ",IF(BQ120/BR120*100&gt;200,"св.200",BQ120/BR120))</f>
        <v>1.2536341151662675</v>
      </c>
      <c r="BU120" s="21">
        <v>191562.16</v>
      </c>
      <c r="BV120" s="21">
        <v>439680.59</v>
      </c>
      <c r="BW120" s="63"/>
      <c r="BX120" s="22" t="str">
        <f t="shared" ref="BX120:BX121" si="1564">IF(BV120&lt;=0," ",IF(BU120&lt;=0," ",IF(BV120/BU120*100&gt;200,"СВ.200",BV120/BU120)))</f>
        <v>СВ.200</v>
      </c>
      <c r="BY120" s="22" t="str">
        <f t="shared" ref="BY120:BY121" si="1565">IF(BW120=0," ",IF(BV120/BW120*100&gt;200,"св.200",BV120/BW120))</f>
        <v xml:space="preserve"> </v>
      </c>
      <c r="BZ120" s="21"/>
      <c r="CA120" s="21"/>
      <c r="CB120" s="63"/>
      <c r="CC120" s="22" t="str">
        <f t="shared" si="1421"/>
        <v xml:space="preserve"> </v>
      </c>
      <c r="CD120" s="22" t="str">
        <f t="shared" si="868"/>
        <v xml:space="preserve"> </v>
      </c>
      <c r="CE120" s="21">
        <f t="shared" si="1554"/>
        <v>0</v>
      </c>
      <c r="CF120" s="21">
        <f t="shared" si="1555"/>
        <v>0</v>
      </c>
      <c r="CG120" s="21">
        <v>0</v>
      </c>
      <c r="CH120" s="22" t="str">
        <f t="shared" si="871"/>
        <v xml:space="preserve"> </v>
      </c>
      <c r="CI120" s="22" t="str">
        <f>IF(CF120=0," ",IF(CF120/CG120*100&gt;200,"св.200",CF120/CG120))</f>
        <v xml:space="preserve"> </v>
      </c>
      <c r="CJ120" s="21"/>
      <c r="CK120" s="21"/>
      <c r="CL120" s="63"/>
      <c r="CM120" s="22" t="str">
        <f t="shared" si="874"/>
        <v xml:space="preserve"> </v>
      </c>
      <c r="CN120" s="22" t="str">
        <f t="shared" si="913"/>
        <v xml:space="preserve"> </v>
      </c>
      <c r="CO120" s="21"/>
      <c r="CP120" s="21"/>
      <c r="CQ120" s="63"/>
      <c r="CR120" s="22" t="str">
        <f t="shared" si="877"/>
        <v xml:space="preserve"> </v>
      </c>
      <c r="CS120" s="22" t="str">
        <f>IF(CP120=0," ",IF(CP120/CQ120*100&gt;200,"св.200",CP120/CQ120))</f>
        <v xml:space="preserve"> </v>
      </c>
      <c r="CT120" s="21"/>
      <c r="CU120" s="21"/>
      <c r="CV120" s="63"/>
      <c r="CW120" s="22" t="str">
        <f t="shared" si="914"/>
        <v xml:space="preserve"> </v>
      </c>
      <c r="CX120" s="22" t="str">
        <f t="shared" si="915"/>
        <v xml:space="preserve"> </v>
      </c>
      <c r="CY120" s="21"/>
      <c r="CZ120" s="21"/>
      <c r="DA120" s="63"/>
      <c r="DB120" s="22" t="str">
        <f t="shared" si="1274"/>
        <v xml:space="preserve"> </v>
      </c>
      <c r="DC120" s="22" t="str">
        <f t="shared" si="884"/>
        <v xml:space="preserve"> </v>
      </c>
      <c r="DD120" s="21"/>
      <c r="DE120" s="21"/>
      <c r="DF120" s="63"/>
      <c r="DG120" s="22" t="str">
        <f t="shared" si="1321"/>
        <v xml:space="preserve"> </v>
      </c>
      <c r="DH120" s="22" t="str">
        <f t="shared" si="888"/>
        <v xml:space="preserve"> </v>
      </c>
      <c r="DI120" s="21"/>
      <c r="DJ120" s="63"/>
      <c r="DK120" s="22" t="str">
        <f t="shared" si="890"/>
        <v xml:space="preserve"> </v>
      </c>
      <c r="DL120" s="21"/>
      <c r="DM120" s="21"/>
      <c r="DN120" s="63"/>
      <c r="DO120" s="22" t="str">
        <f t="shared" si="1325"/>
        <v xml:space="preserve"> </v>
      </c>
      <c r="DP120" s="51" t="str">
        <f t="shared" si="894"/>
        <v xml:space="preserve"> </v>
      </c>
      <c r="DQ120" s="21">
        <v>32764.61</v>
      </c>
      <c r="DR120" s="21">
        <v>32764.61</v>
      </c>
      <c r="DS120" s="63">
        <v>11993.3</v>
      </c>
      <c r="DT120" s="22">
        <f t="shared" si="1559"/>
        <v>1</v>
      </c>
      <c r="DU120" s="22" t="str">
        <f t="shared" si="1560"/>
        <v>св.200</v>
      </c>
      <c r="DV120" s="57"/>
      <c r="DW120" s="57"/>
      <c r="DX120" s="57"/>
      <c r="DY120" s="57"/>
      <c r="DZ120" s="57"/>
      <c r="EA120" s="57"/>
      <c r="EB120" s="57"/>
      <c r="EC120" s="57"/>
      <c r="ED120" s="57"/>
      <c r="EE120" s="57"/>
      <c r="EF120" s="57"/>
      <c r="EG120" s="57"/>
      <c r="EH120" s="57"/>
      <c r="EI120" s="57"/>
      <c r="EJ120" s="57"/>
      <c r="EK120" s="57"/>
      <c r="EL120" s="57"/>
      <c r="EM120" s="57"/>
      <c r="EN120" s="57"/>
    </row>
    <row r="121" spans="1:144" s="14" customFormat="1" ht="16.5" customHeight="1" outlineLevel="1" x14ac:dyDescent="0.25">
      <c r="A121" s="13">
        <f t="shared" si="1556"/>
        <v>98</v>
      </c>
      <c r="B121" s="8" t="s">
        <v>85</v>
      </c>
      <c r="C121" s="21">
        <f>H121+AQ121</f>
        <v>2790443.8400000003</v>
      </c>
      <c r="D121" s="21">
        <f>I121+AR121</f>
        <v>525656.24</v>
      </c>
      <c r="E121" s="21">
        <v>717810.08</v>
      </c>
      <c r="F121" s="22">
        <f>IF(D121&lt;=0," ",IF(D121/C121*100&gt;200,"СВ.200",D121/C121))</f>
        <v>0.18837728696234932</v>
      </c>
      <c r="G121" s="22">
        <f t="shared" si="1397"/>
        <v>0.73230545884783338</v>
      </c>
      <c r="H121" s="21">
        <f t="shared" si="1551"/>
        <v>2744540.74</v>
      </c>
      <c r="I121" s="21">
        <f>N121+S121+X121+AC121+AH121+AM121</f>
        <v>523998.55999999994</v>
      </c>
      <c r="J121" s="19">
        <v>699161.8</v>
      </c>
      <c r="K121" s="22">
        <f>IF(I121&lt;=0," ",IF(I121/H121*100&gt;200,"СВ.200",I121/H121))</f>
        <v>0.19092395035826645</v>
      </c>
      <c r="L121" s="22">
        <f>IF(J121=0," ",IF(I121/J121*100&gt;200,"св.200",I121/J121))</f>
        <v>0.74946680439348934</v>
      </c>
      <c r="M121" s="21">
        <v>104250</v>
      </c>
      <c r="N121" s="21">
        <v>55336.2</v>
      </c>
      <c r="O121" s="63">
        <v>32615.29</v>
      </c>
      <c r="P121" s="22">
        <f t="shared" si="1268"/>
        <v>0.53080287769784174</v>
      </c>
      <c r="Q121" s="22">
        <f t="shared" si="823"/>
        <v>1.6966336954232202</v>
      </c>
      <c r="R121" s="21"/>
      <c r="S121" s="21"/>
      <c r="T121" s="63"/>
      <c r="U121" s="22" t="str">
        <f t="shared" si="1269"/>
        <v xml:space="preserve"> </v>
      </c>
      <c r="V121" s="22" t="str">
        <f t="shared" si="1552"/>
        <v xml:space="preserve"> </v>
      </c>
      <c r="W121" s="21">
        <v>67500</v>
      </c>
      <c r="X121" s="21">
        <v>5584.8</v>
      </c>
      <c r="Y121" s="63">
        <v>65362.15</v>
      </c>
      <c r="Z121" s="22">
        <f t="shared" si="1284"/>
        <v>8.2737777777777785E-2</v>
      </c>
      <c r="AA121" s="22">
        <f t="shared" si="831"/>
        <v>8.5443945769837742E-2</v>
      </c>
      <c r="AB121" s="21">
        <v>970872.06</v>
      </c>
      <c r="AC121" s="21">
        <v>63902.46</v>
      </c>
      <c r="AD121" s="63">
        <v>39371.730000000003</v>
      </c>
      <c r="AE121" s="22">
        <f t="shared" si="1270"/>
        <v>6.5819650840503119E-2</v>
      </c>
      <c r="AF121" s="22">
        <f t="shared" si="835"/>
        <v>1.6230544098519419</v>
      </c>
      <c r="AG121" s="21">
        <v>1601918.68</v>
      </c>
      <c r="AH121" s="21">
        <v>399175.1</v>
      </c>
      <c r="AI121" s="63">
        <v>561812.63</v>
      </c>
      <c r="AJ121" s="22">
        <f t="shared" si="1271"/>
        <v>0.24918562033373629</v>
      </c>
      <c r="AK121" s="22">
        <f t="shared" si="839"/>
        <v>0.71051286262467961</v>
      </c>
      <c r="AL121" s="21"/>
      <c r="AM121" s="21"/>
      <c r="AN121" s="63"/>
      <c r="AO121" s="22" t="str">
        <f t="shared" si="1561"/>
        <v xml:space="preserve"> </v>
      </c>
      <c r="AP121" s="22" t="str">
        <f t="shared" si="842"/>
        <v xml:space="preserve"> </v>
      </c>
      <c r="AQ121" s="21">
        <f t="shared" si="1553"/>
        <v>45903.1</v>
      </c>
      <c r="AR121" s="21">
        <f>AW121+BB121+BG121+BL121+BQ121+BV121+CA121+CF121+++++CU121+CZ121+DE121+DI121+DM121+DR121</f>
        <v>1657.68</v>
      </c>
      <c r="AS121" s="36">
        <v>18648.28</v>
      </c>
      <c r="AT121" s="22">
        <f>IF(AR121&lt;=0," ",IF(AQ121&lt;=0," ",IF(AR121/AQ121*100&gt;200,"СВ.200",AR121/AQ121)))</f>
        <v>3.6112593702821813E-2</v>
      </c>
      <c r="AU121" s="22">
        <f>IF(AS121=0," ",IF(AR121/AS121*100&gt;200,"св.200",AR121/AS121))</f>
        <v>8.8891844180803814E-2</v>
      </c>
      <c r="AV121" s="21"/>
      <c r="AW121" s="21"/>
      <c r="AX121" s="63"/>
      <c r="AY121" s="22" t="str">
        <f t="shared" si="1272"/>
        <v xml:space="preserve"> </v>
      </c>
      <c r="AZ121" s="22" t="str">
        <f t="shared" si="848"/>
        <v xml:space="preserve"> </v>
      </c>
      <c r="BA121" s="21"/>
      <c r="BB121" s="21"/>
      <c r="BC121" s="63"/>
      <c r="BD121" s="22" t="str">
        <f t="shared" si="851"/>
        <v xml:space="preserve"> </v>
      </c>
      <c r="BE121" s="22" t="str">
        <f t="shared" si="852"/>
        <v xml:space="preserve"> </v>
      </c>
      <c r="BF121" s="21"/>
      <c r="BG121" s="21"/>
      <c r="BH121" s="63"/>
      <c r="BI121" s="22" t="str">
        <f t="shared" si="1273"/>
        <v xml:space="preserve"> </v>
      </c>
      <c r="BJ121" s="22" t="str">
        <f t="shared" si="856"/>
        <v xml:space="preserve"> </v>
      </c>
      <c r="BK121" s="21"/>
      <c r="BL121" s="21"/>
      <c r="BM121" s="63"/>
      <c r="BN121" s="22" t="str">
        <f t="shared" si="1518"/>
        <v xml:space="preserve"> </v>
      </c>
      <c r="BO121" s="22" t="str">
        <f t="shared" si="860"/>
        <v xml:space="preserve"> </v>
      </c>
      <c r="BP121" s="21">
        <v>35864.199999999997</v>
      </c>
      <c r="BQ121" s="21">
        <v>1657.68</v>
      </c>
      <c r="BR121" s="63">
        <v>2648.28</v>
      </c>
      <c r="BS121" s="22">
        <f t="shared" si="1400"/>
        <v>4.622102263538571E-2</v>
      </c>
      <c r="BT121" s="22">
        <f t="shared" si="863"/>
        <v>0.62594589695953595</v>
      </c>
      <c r="BU121" s="21">
        <v>10038.9</v>
      </c>
      <c r="BV121" s="21"/>
      <c r="BW121" s="63"/>
      <c r="BX121" s="22" t="str">
        <f t="shared" si="1564"/>
        <v xml:space="preserve"> </v>
      </c>
      <c r="BY121" s="22" t="str">
        <f t="shared" si="1565"/>
        <v xml:space="preserve"> </v>
      </c>
      <c r="BZ121" s="21"/>
      <c r="CA121" s="21"/>
      <c r="CB121" s="63"/>
      <c r="CC121" s="22" t="str">
        <f t="shared" si="1421"/>
        <v xml:space="preserve"> </v>
      </c>
      <c r="CD121" s="22" t="str">
        <f t="shared" si="868"/>
        <v xml:space="preserve"> </v>
      </c>
      <c r="CE121" s="21">
        <f t="shared" si="1554"/>
        <v>0</v>
      </c>
      <c r="CF121" s="21">
        <f t="shared" si="1555"/>
        <v>0</v>
      </c>
      <c r="CG121" s="21">
        <v>0</v>
      </c>
      <c r="CH121" s="22" t="str">
        <f t="shared" si="871"/>
        <v xml:space="preserve"> </v>
      </c>
      <c r="CI121" s="22" t="str">
        <f t="shared" si="912"/>
        <v xml:space="preserve"> </v>
      </c>
      <c r="CJ121" s="21"/>
      <c r="CK121" s="21"/>
      <c r="CL121" s="63"/>
      <c r="CM121" s="22" t="str">
        <f t="shared" si="874"/>
        <v xml:space="preserve"> </v>
      </c>
      <c r="CN121" s="22" t="str">
        <f t="shared" si="913"/>
        <v xml:space="preserve"> </v>
      </c>
      <c r="CO121" s="21"/>
      <c r="CP121" s="21"/>
      <c r="CQ121" s="63"/>
      <c r="CR121" s="22" t="str">
        <f t="shared" si="877"/>
        <v xml:space="preserve"> </v>
      </c>
      <c r="CS121" s="22" t="str">
        <f t="shared" si="878"/>
        <v xml:space="preserve"> </v>
      </c>
      <c r="CT121" s="21"/>
      <c r="CU121" s="21"/>
      <c r="CV121" s="63"/>
      <c r="CW121" s="22" t="str">
        <f t="shared" si="914"/>
        <v xml:space="preserve"> </v>
      </c>
      <c r="CX121" s="22" t="str">
        <f t="shared" si="915"/>
        <v xml:space="preserve"> </v>
      </c>
      <c r="CY121" s="21"/>
      <c r="CZ121" s="21"/>
      <c r="DA121" s="63"/>
      <c r="DB121" s="22" t="str">
        <f t="shared" si="1274"/>
        <v xml:space="preserve"> </v>
      </c>
      <c r="DC121" s="22" t="str">
        <f t="shared" si="884"/>
        <v xml:space="preserve"> </v>
      </c>
      <c r="DD121" s="21"/>
      <c r="DE121" s="21"/>
      <c r="DF121" s="63"/>
      <c r="DG121" s="22" t="str">
        <f t="shared" si="1321"/>
        <v xml:space="preserve"> </v>
      </c>
      <c r="DH121" s="22" t="str">
        <f t="shared" si="888"/>
        <v xml:space="preserve"> </v>
      </c>
      <c r="DI121" s="21"/>
      <c r="DJ121" s="63"/>
      <c r="DK121" s="22" t="str">
        <f t="shared" si="890"/>
        <v xml:space="preserve"> </v>
      </c>
      <c r="DL121" s="21"/>
      <c r="DM121" s="21"/>
      <c r="DN121" s="63"/>
      <c r="DO121" s="22" t="str">
        <f t="shared" si="1325"/>
        <v xml:space="preserve"> </v>
      </c>
      <c r="DP121" s="51" t="str">
        <f t="shared" si="894"/>
        <v xml:space="preserve"> </v>
      </c>
      <c r="DQ121" s="21"/>
      <c r="DR121" s="21"/>
      <c r="DS121" s="63">
        <v>16000</v>
      </c>
      <c r="DT121" s="22" t="str">
        <f t="shared" si="1559"/>
        <v xml:space="preserve"> </v>
      </c>
      <c r="DU121" s="22">
        <f t="shared" si="1560"/>
        <v>0</v>
      </c>
      <c r="DV121" s="57"/>
      <c r="DW121" s="57"/>
      <c r="DX121" s="57"/>
      <c r="DY121" s="57"/>
      <c r="DZ121" s="57"/>
      <c r="EA121" s="57"/>
      <c r="EB121" s="57"/>
      <c r="EC121" s="57"/>
      <c r="ED121" s="57"/>
      <c r="EE121" s="57"/>
      <c r="EF121" s="57"/>
      <c r="EG121" s="57"/>
      <c r="EH121" s="57"/>
      <c r="EI121" s="57"/>
      <c r="EJ121" s="57"/>
      <c r="EK121" s="57"/>
      <c r="EL121" s="57"/>
      <c r="EM121" s="57"/>
      <c r="EN121" s="57"/>
    </row>
    <row r="122" spans="1:144" s="16" customFormat="1" ht="15.75" x14ac:dyDescent="0.25">
      <c r="A122" s="15"/>
      <c r="B122" s="7" t="s">
        <v>140</v>
      </c>
      <c r="C122" s="24">
        <f>SUM(C123:C130)</f>
        <v>25537404.880000003</v>
      </c>
      <c r="D122" s="24">
        <f t="shared" ref="D122" si="1566">SUM(D123:D130)</f>
        <v>13277026.970000001</v>
      </c>
      <c r="E122" s="24">
        <v>9043762.5099999998</v>
      </c>
      <c r="F122" s="20">
        <f>IF(D122&lt;=0," ",IF(D122/C122*100&gt;200,"СВ.200",D122/C122))</f>
        <v>0.51990509734206003</v>
      </c>
      <c r="G122" s="20">
        <f t="shared" si="1397"/>
        <v>1.4680866459417896</v>
      </c>
      <c r="H122" s="24">
        <f t="shared" ref="H122" si="1567">SUM(H123:H130)</f>
        <v>23445771.420000002</v>
      </c>
      <c r="I122" s="24">
        <f t="shared" ref="I122" si="1568">SUM(I123:I130)</f>
        <v>12151395.800000003</v>
      </c>
      <c r="J122" s="39">
        <v>8386472.6799999997</v>
      </c>
      <c r="K122" s="20">
        <f>IF(I122&lt;=0," ",IF(I122/H122*100&gt;200,"СВ.200",I122/H122))</f>
        <v>0.51827664709016441</v>
      </c>
      <c r="L122" s="20">
        <f>IF(J122=0," ",IF(I122/J122*100&gt;200,"св.200",I122/J122))</f>
        <v>1.4489280849836386</v>
      </c>
      <c r="M122" s="24">
        <f t="shared" ref="M122" si="1569">SUM(M123:M130)</f>
        <v>12579750.550000001</v>
      </c>
      <c r="N122" s="24">
        <f t="shared" ref="N122" si="1570">SUM(N123:N130)</f>
        <v>7932435</v>
      </c>
      <c r="O122" s="39">
        <v>5231767.7699999996</v>
      </c>
      <c r="P122" s="20">
        <f t="shared" si="1268"/>
        <v>0.63057172465156708</v>
      </c>
      <c r="Q122" s="20">
        <f t="shared" si="823"/>
        <v>1.5162054870795614</v>
      </c>
      <c r="R122" s="24">
        <f t="shared" ref="R122" si="1571">SUM(R123:R130)</f>
        <v>2124500</v>
      </c>
      <c r="S122" s="24">
        <f t="shared" ref="S122" si="1572">SUM(S123:S130)</f>
        <v>1022171.19</v>
      </c>
      <c r="T122" s="39">
        <v>995016.99</v>
      </c>
      <c r="U122" s="20">
        <f t="shared" si="1269"/>
        <v>0.48113494469286888</v>
      </c>
      <c r="V122" s="20">
        <f t="shared" si="827"/>
        <v>1.0272901872760987</v>
      </c>
      <c r="W122" s="24">
        <f t="shared" ref="W122" si="1573">SUM(W123:W130)</f>
        <v>1069100</v>
      </c>
      <c r="X122" s="24">
        <f t="shared" ref="X122" si="1574">SUM(X123:X130)</f>
        <v>1002783.1499999999</v>
      </c>
      <c r="Y122" s="39">
        <v>759322.93</v>
      </c>
      <c r="Z122" s="20">
        <f t="shared" si="1284"/>
        <v>0.93796946029370487</v>
      </c>
      <c r="AA122" s="20">
        <f t="shared" si="831"/>
        <v>1.3206280363481184</v>
      </c>
      <c r="AB122" s="24">
        <f t="shared" ref="AB122" si="1575">SUM(AB123:AB130)</f>
        <v>1500300</v>
      </c>
      <c r="AC122" s="24">
        <f t="shared" ref="AC122" si="1576">SUM(AC123:AC130)</f>
        <v>571076.67999999993</v>
      </c>
      <c r="AD122" s="39">
        <v>224884.26</v>
      </c>
      <c r="AE122" s="20">
        <f t="shared" si="1270"/>
        <v>0.38064165833499963</v>
      </c>
      <c r="AF122" s="20" t="str">
        <f t="shared" si="835"/>
        <v>св.200</v>
      </c>
      <c r="AG122" s="24">
        <f t="shared" ref="AG122" si="1577">SUM(AG123:AG130)</f>
        <v>6138820.8700000001</v>
      </c>
      <c r="AH122" s="24">
        <f t="shared" ref="AH122" si="1578">SUM(AH123:AH130)</f>
        <v>1617619.78</v>
      </c>
      <c r="AI122" s="39">
        <v>1166460.7300000002</v>
      </c>
      <c r="AJ122" s="20">
        <f t="shared" si="1271"/>
        <v>0.26350659422319972</v>
      </c>
      <c r="AK122" s="20">
        <f t="shared" si="839"/>
        <v>1.3867760297425527</v>
      </c>
      <c r="AL122" s="24">
        <f t="shared" ref="AL122" si="1579">SUM(AL123:AL130)</f>
        <v>33300</v>
      </c>
      <c r="AM122" s="24">
        <f t="shared" ref="AM122" si="1580">SUM(AM123:AM130)</f>
        <v>5310</v>
      </c>
      <c r="AN122" s="39">
        <v>9020</v>
      </c>
      <c r="AO122" s="20">
        <f t="shared" si="1561"/>
        <v>0.15945945945945947</v>
      </c>
      <c r="AP122" s="20">
        <f t="shared" si="842"/>
        <v>0.58869179600886923</v>
      </c>
      <c r="AQ122" s="24">
        <f t="shared" ref="AQ122" si="1581">SUM(AQ123:AQ130)</f>
        <v>2091633.46</v>
      </c>
      <c r="AR122" s="24">
        <f t="shared" ref="AR122" si="1582">SUM(AR123:AR130)</f>
        <v>1125631.17</v>
      </c>
      <c r="AS122" s="39">
        <v>657289.83000000007</v>
      </c>
      <c r="AT122" s="20">
        <f>IF(AR122&lt;=0," ",IF(AQ122&lt;=0," ",IF(AR122/AQ122*100&gt;200,"СВ.200",AR122/AQ122)))</f>
        <v>0.53815890380717091</v>
      </c>
      <c r="AU122" s="20">
        <f>IF(AS122=0," ",IF(AR122/AS122*100&gt;200,"св.200",AR122/AS122))</f>
        <v>1.7125339821551777</v>
      </c>
      <c r="AV122" s="24">
        <f t="shared" ref="AV122" si="1583">SUM(AV123:AV130)</f>
        <v>30000</v>
      </c>
      <c r="AW122" s="24">
        <f t="shared" ref="AW122" si="1584">SUM(AW123:AW130)</f>
        <v>14540.51</v>
      </c>
      <c r="AX122" s="39">
        <v>17866.79</v>
      </c>
      <c r="AY122" s="20">
        <f t="shared" si="1272"/>
        <v>0.48468366666666668</v>
      </c>
      <c r="AZ122" s="20">
        <f t="shared" si="848"/>
        <v>0.8138288970766433</v>
      </c>
      <c r="BA122" s="24">
        <f t="shared" ref="BA122" si="1585">SUM(BA123:BA130)</f>
        <v>551880.31000000006</v>
      </c>
      <c r="BB122" s="24">
        <f t="shared" ref="BB122" si="1586">SUM(BB123:BB130)</f>
        <v>320692.65000000002</v>
      </c>
      <c r="BC122" s="39">
        <v>211683.61</v>
      </c>
      <c r="BD122" s="20">
        <f t="shared" si="851"/>
        <v>0.58109094343300627</v>
      </c>
      <c r="BE122" s="20">
        <f t="shared" si="852"/>
        <v>1.5149621172843757</v>
      </c>
      <c r="BF122" s="24">
        <f t="shared" ref="BF122" si="1587">SUM(BF123:BF130)</f>
        <v>393026</v>
      </c>
      <c r="BG122" s="24">
        <f t="shared" ref="BG122" si="1588">SUM(BG123:BG130)</f>
        <v>118771.79</v>
      </c>
      <c r="BH122" s="39">
        <v>134487.72</v>
      </c>
      <c r="BI122" s="20">
        <f t="shared" si="1273"/>
        <v>0.3021983024023856</v>
      </c>
      <c r="BJ122" s="20">
        <f t="shared" si="856"/>
        <v>0.88314226756167769</v>
      </c>
      <c r="BK122" s="24">
        <f t="shared" ref="BK122" si="1589">SUM(BK123:BK130)</f>
        <v>0</v>
      </c>
      <c r="BL122" s="24">
        <f t="shared" ref="BL122" si="1590">SUM(BL123:BL130)</f>
        <v>0</v>
      </c>
      <c r="BM122" s="39">
        <v>0</v>
      </c>
      <c r="BN122" s="20" t="str">
        <f t="shared" si="1518"/>
        <v xml:space="preserve"> </v>
      </c>
      <c r="BO122" s="20" t="str">
        <f t="shared" si="860"/>
        <v xml:space="preserve"> </v>
      </c>
      <c r="BP122" s="24">
        <f t="shared" ref="BP122" si="1591">SUM(BP123:BP130)</f>
        <v>460036.8</v>
      </c>
      <c r="BQ122" s="24">
        <f t="shared" ref="BQ122" si="1592">SUM(BQ123:BQ130)</f>
        <v>194451.5</v>
      </c>
      <c r="BR122" s="39">
        <v>144170.94</v>
      </c>
      <c r="BS122" s="20">
        <f t="shared" si="1400"/>
        <v>0.4226868372269349</v>
      </c>
      <c r="BT122" s="20">
        <f t="shared" si="863"/>
        <v>1.3487565524647338</v>
      </c>
      <c r="BU122" s="24">
        <f t="shared" ref="BU122" si="1593">SUM(BU123:BU130)</f>
        <v>284210.34999999998</v>
      </c>
      <c r="BV122" s="24">
        <f t="shared" ref="BV122" si="1594">SUM(BV123:BV130)</f>
        <v>59961.85</v>
      </c>
      <c r="BW122" s="39">
        <v>124671.36</v>
      </c>
      <c r="BX122" s="20">
        <f t="shared" ref="BX122:BX143" si="1595">IF(BV122&lt;=0," ",IF(BU122&lt;=0," ",IF(BV122/BU122*100&gt;200,"СВ.200",BV122/BU122)))</f>
        <v>0.21097701051351581</v>
      </c>
      <c r="BY122" s="20">
        <f t="shared" si="865"/>
        <v>0.4809592997140642</v>
      </c>
      <c r="BZ122" s="24">
        <f t="shared" ref="BZ122" si="1596">SUM(BZ123:BZ130)</f>
        <v>5000</v>
      </c>
      <c r="CA122" s="24">
        <f t="shared" ref="CA122" si="1597">SUM(CA123:CA130)</f>
        <v>0</v>
      </c>
      <c r="CB122" s="39">
        <v>0</v>
      </c>
      <c r="CC122" s="20" t="str">
        <f t="shared" si="1421"/>
        <v xml:space="preserve"> </v>
      </c>
      <c r="CD122" s="20" t="str">
        <f t="shared" si="868"/>
        <v xml:space="preserve"> </v>
      </c>
      <c r="CE122" s="24">
        <f t="shared" ref="CE122" si="1598">SUM(CE123:CE130)</f>
        <v>223480</v>
      </c>
      <c r="CF122" s="24">
        <f t="shared" ref="CF122" si="1599">SUM(CF123:CF130)</f>
        <v>282452.87</v>
      </c>
      <c r="CG122" s="39">
        <v>24409.41</v>
      </c>
      <c r="CH122" s="20">
        <f t="shared" si="871"/>
        <v>1.2638843296939324</v>
      </c>
      <c r="CI122" s="20" t="str">
        <f t="shared" si="912"/>
        <v>св.200</v>
      </c>
      <c r="CJ122" s="24">
        <f t="shared" ref="CJ122" si="1600">SUM(CJ123:CJ130)</f>
        <v>20000</v>
      </c>
      <c r="CK122" s="24">
        <f t="shared" ref="CK122" si="1601">SUM(CK123:CK130)</f>
        <v>4429.76</v>
      </c>
      <c r="CL122" s="39">
        <v>5946.81</v>
      </c>
      <c r="CM122" s="20">
        <f t="shared" si="874"/>
        <v>0.22148800000000002</v>
      </c>
      <c r="CN122" s="20">
        <f t="shared" si="913"/>
        <v>0.74489684385409993</v>
      </c>
      <c r="CO122" s="24">
        <f t="shared" ref="CO122" si="1602">SUM(CO123:CO130)</f>
        <v>203480</v>
      </c>
      <c r="CP122" s="24">
        <f t="shared" ref="CP122" si="1603">SUM(CP123:CP130)</f>
        <v>278023.11</v>
      </c>
      <c r="CQ122" s="39">
        <v>18462.599999999999</v>
      </c>
      <c r="CR122" s="20">
        <f t="shared" si="877"/>
        <v>1.3663412128956163</v>
      </c>
      <c r="CS122" s="20" t="str">
        <f t="shared" si="878"/>
        <v>св.200</v>
      </c>
      <c r="CT122" s="24">
        <f t="shared" ref="CT122" si="1604">SUM(CT123:CT130)</f>
        <v>0</v>
      </c>
      <c r="CU122" s="24">
        <f t="shared" ref="CU122" si="1605">SUM(CU123:CU130)</f>
        <v>0</v>
      </c>
      <c r="CV122" s="39">
        <v>0</v>
      </c>
      <c r="CW122" s="31" t="str">
        <f t="shared" si="914"/>
        <v xml:space="preserve"> </v>
      </c>
      <c r="CX122" s="31" t="str">
        <f t="shared" si="915"/>
        <v xml:space="preserve"> </v>
      </c>
      <c r="CY122" s="24">
        <f t="shared" ref="CY122" si="1606">SUM(CY123:CY130)</f>
        <v>0</v>
      </c>
      <c r="CZ122" s="24">
        <f t="shared" ref="CZ122" si="1607">SUM(CZ123:CZ130)</f>
        <v>0</v>
      </c>
      <c r="DA122" s="39">
        <v>0</v>
      </c>
      <c r="DB122" s="20" t="str">
        <f t="shared" si="1274"/>
        <v xml:space="preserve"> </v>
      </c>
      <c r="DC122" s="20" t="str">
        <f t="shared" si="884"/>
        <v xml:space="preserve"> </v>
      </c>
      <c r="DD122" s="24">
        <f t="shared" ref="DD122" si="1608">SUM(DD123:DD130)</f>
        <v>0</v>
      </c>
      <c r="DE122" s="24">
        <f t="shared" ref="DE122" si="1609">SUM(DE123:DE130)</f>
        <v>0</v>
      </c>
      <c r="DF122" s="39">
        <v>0</v>
      </c>
      <c r="DG122" s="20" t="str">
        <f t="shared" si="1321"/>
        <v xml:space="preserve"> </v>
      </c>
      <c r="DH122" s="20"/>
      <c r="DI122" s="24">
        <f t="shared" ref="DI122" si="1610">SUM(DI123:DI130)</f>
        <v>0</v>
      </c>
      <c r="DJ122" s="39">
        <v>0</v>
      </c>
      <c r="DK122" s="20" t="str">
        <f t="shared" ref="DK122:DK128" si="1611">IF(DI122=0," ",IF(DI122/DJ122*100&gt;200,"св.200",DI122/DJ122))</f>
        <v xml:space="preserve"> </v>
      </c>
      <c r="DL122" s="24">
        <f t="shared" ref="DL122" si="1612">SUM(DL123:DL130)</f>
        <v>0</v>
      </c>
      <c r="DM122" s="24">
        <f t="shared" ref="DM122" si="1613">SUM(DM123:DM130)</f>
        <v>0</v>
      </c>
      <c r="DN122" s="39">
        <v>0</v>
      </c>
      <c r="DO122" s="20" t="str">
        <f t="shared" si="1325"/>
        <v xml:space="preserve"> </v>
      </c>
      <c r="DP122" s="50" t="str">
        <f t="shared" ref="DP122:DP131" si="1614">IF(DM122=0," ",IF(DM122/DN122*100&gt;200,"св.200",DM122/DN122))</f>
        <v xml:space="preserve"> </v>
      </c>
      <c r="DQ122" s="24">
        <f t="shared" ref="DQ122" si="1615">SUM(DQ123:DQ130)</f>
        <v>144000</v>
      </c>
      <c r="DR122" s="24">
        <f t="shared" ref="DR122" si="1616">SUM(DR123:DR130)</f>
        <v>134760</v>
      </c>
      <c r="DS122" s="39">
        <v>0</v>
      </c>
      <c r="DT122" s="20">
        <f t="shared" si="1559"/>
        <v>0.93583333333333329</v>
      </c>
      <c r="DU122" s="20" t="str">
        <f t="shared" si="1560"/>
        <v xml:space="preserve"> </v>
      </c>
      <c r="DV122" s="56"/>
      <c r="DW122" s="56"/>
      <c r="DX122" s="56"/>
      <c r="DY122" s="56"/>
      <c r="DZ122" s="56"/>
      <c r="EA122" s="56"/>
      <c r="EB122" s="56"/>
      <c r="EC122" s="56"/>
      <c r="ED122" s="56"/>
      <c r="EE122" s="56"/>
      <c r="EF122" s="56"/>
      <c r="EG122" s="56"/>
      <c r="EH122" s="56"/>
      <c r="EI122" s="56"/>
      <c r="EJ122" s="56"/>
      <c r="EK122" s="56"/>
      <c r="EL122" s="56"/>
      <c r="EM122" s="56"/>
      <c r="EN122" s="56"/>
    </row>
    <row r="123" spans="1:144" s="14" customFormat="1" ht="15.75" customHeight="1" outlineLevel="1" x14ac:dyDescent="0.25">
      <c r="A123" s="13">
        <v>99</v>
      </c>
      <c r="B123" s="8" t="s">
        <v>72</v>
      </c>
      <c r="C123" s="21">
        <f>H123+AQ123</f>
        <v>10883106.16</v>
      </c>
      <c r="D123" s="21">
        <f>I123+AR123</f>
        <v>7052813.5500000017</v>
      </c>
      <c r="E123" s="21">
        <v>3918973.31</v>
      </c>
      <c r="F123" s="22">
        <f>IF(D123&lt;=0," ",IF(D123/C123*100&gt;200,"СВ.200",D123/C123))</f>
        <v>0.64805152557659162</v>
      </c>
      <c r="G123" s="22">
        <f t="shared" si="1397"/>
        <v>1.7996584799399926</v>
      </c>
      <c r="H123" s="21">
        <f t="shared" ref="H123" si="1617">M123+R123+W123+AB123+AG123+AL123</f>
        <v>10575550.550000001</v>
      </c>
      <c r="I123" s="21">
        <f>N123+S123+X123+AC123+AH123+AM123</f>
        <v>6866920.8600000013</v>
      </c>
      <c r="J123" s="19">
        <v>3646885.09</v>
      </c>
      <c r="K123" s="22">
        <f>IF(I123&lt;=0," ",IF(I123/H123*100&gt;200,"СВ.200",I123/H123))</f>
        <v>0.64932041386724781</v>
      </c>
      <c r="L123" s="22">
        <f>IF(J123=0," ",IF(I123/J123*100&gt;200,"св.200",I123/J123))</f>
        <v>1.8829550946997349</v>
      </c>
      <c r="M123" s="21">
        <v>7638750.5499999998</v>
      </c>
      <c r="N123" s="21">
        <v>5614835.2800000003</v>
      </c>
      <c r="O123" s="63">
        <v>3293246.02</v>
      </c>
      <c r="P123" s="22">
        <f t="shared" si="1268"/>
        <v>0.73504629366382446</v>
      </c>
      <c r="Q123" s="22">
        <f t="shared" si="823"/>
        <v>1.7049546999832099</v>
      </c>
      <c r="R123" s="21">
        <v>2124500</v>
      </c>
      <c r="S123" s="21">
        <v>1022171.19</v>
      </c>
      <c r="T123" s="63">
        <v>995016.99</v>
      </c>
      <c r="U123" s="22">
        <f t="shared" si="1269"/>
        <v>0.48113494469286888</v>
      </c>
      <c r="V123" s="22">
        <f t="shared" si="827"/>
        <v>1.0272901872760987</v>
      </c>
      <c r="W123" s="21">
        <v>30000</v>
      </c>
      <c r="X123" s="21">
        <v>29660</v>
      </c>
      <c r="Y123" s="63">
        <v>-0.5</v>
      </c>
      <c r="Z123" s="22">
        <f>IF(X123&lt;=0," ",IF(W123&lt;=0," ",IF(X123/W123*100&gt;200,"СВ.200",X123/W123)))</f>
        <v>0.98866666666666669</v>
      </c>
      <c r="AA123" s="22">
        <f t="shared" si="831"/>
        <v>-59320</v>
      </c>
      <c r="AB123" s="21">
        <v>70300</v>
      </c>
      <c r="AC123" s="21">
        <v>12171.32</v>
      </c>
      <c r="AD123" s="63">
        <v>14127.54</v>
      </c>
      <c r="AE123" s="22">
        <f t="shared" si="1270"/>
        <v>0.17313399715504979</v>
      </c>
      <c r="AF123" s="22">
        <f t="shared" si="835"/>
        <v>0.86153144850412733</v>
      </c>
      <c r="AG123" s="21">
        <v>705000</v>
      </c>
      <c r="AH123" s="21">
        <v>186213.07</v>
      </c>
      <c r="AI123" s="63">
        <v>-658104.96</v>
      </c>
      <c r="AJ123" s="22">
        <f t="shared" si="1271"/>
        <v>0.26413201418439719</v>
      </c>
      <c r="AK123" s="22">
        <f t="shared" si="839"/>
        <v>-0.2829534516804128</v>
      </c>
      <c r="AL123" s="21">
        <v>7000</v>
      </c>
      <c r="AM123" s="21">
        <v>1870</v>
      </c>
      <c r="AN123" s="63">
        <v>2600</v>
      </c>
      <c r="AO123" s="22">
        <f t="shared" si="1561"/>
        <v>0.26714285714285713</v>
      </c>
      <c r="AP123" s="22">
        <f t="shared" si="842"/>
        <v>0.71923076923076923</v>
      </c>
      <c r="AQ123" s="21">
        <f t="shared" ref="AQ123" si="1618">AV123+BA123+BF123+BK123+BP123+BU123+BZ123+CE123+CT123+CY123+DD123+DL123+DQ123</f>
        <v>307555.61</v>
      </c>
      <c r="AR123" s="21">
        <f>AW123+BB123+BG123+BL123+BQ123+BV123+CA123+CF123+++++CU123+CZ123+DE123+DI123+DM123+DR123</f>
        <v>185892.69</v>
      </c>
      <c r="AS123" s="36">
        <v>272088.21999999997</v>
      </c>
      <c r="AT123" s="22">
        <f>IF(AR123&lt;=0," ",IF(AQ123&lt;=0," ",IF(AR123/AQ123*100&gt;200,"СВ.200",AR123/AQ123)))</f>
        <v>0.6044197665586396</v>
      </c>
      <c r="AU123" s="22">
        <f>IF(AS123=0," ",IF(AR123/AS123*100&gt;200,"св.200",AR123/AS123))</f>
        <v>0.68320741706495058</v>
      </c>
      <c r="AV123" s="21">
        <v>30000</v>
      </c>
      <c r="AW123" s="21">
        <v>14540.51</v>
      </c>
      <c r="AX123" s="63">
        <v>17866.79</v>
      </c>
      <c r="AY123" s="22">
        <f t="shared" si="1272"/>
        <v>0.48468366666666668</v>
      </c>
      <c r="AZ123" s="22">
        <f t="shared" si="848"/>
        <v>0.8138288970766433</v>
      </c>
      <c r="BA123" s="21">
        <v>120000</v>
      </c>
      <c r="BB123" s="21">
        <v>31926.99</v>
      </c>
      <c r="BC123" s="63">
        <v>122246.03</v>
      </c>
      <c r="BD123" s="22">
        <f t="shared" si="851"/>
        <v>0.26605825</v>
      </c>
      <c r="BE123" s="22">
        <f t="shared" si="852"/>
        <v>0.26116995374001106</v>
      </c>
      <c r="BF123" s="21">
        <v>19852</v>
      </c>
      <c r="BG123" s="21">
        <v>8271.65</v>
      </c>
      <c r="BH123" s="63">
        <v>9925.98</v>
      </c>
      <c r="BI123" s="22">
        <f t="shared" si="1273"/>
        <v>0.41666582712069311</v>
      </c>
      <c r="BJ123" s="22">
        <f t="shared" si="856"/>
        <v>0.83333333333333337</v>
      </c>
      <c r="BK123" s="21"/>
      <c r="BL123" s="21"/>
      <c r="BM123" s="63"/>
      <c r="BN123" s="22" t="str">
        <f t="shared" si="1518"/>
        <v xml:space="preserve"> </v>
      </c>
      <c r="BO123" s="22" t="str">
        <f t="shared" si="860"/>
        <v xml:space="preserve"> </v>
      </c>
      <c r="BP123" s="21">
        <v>105000</v>
      </c>
      <c r="BQ123" s="21">
        <v>80692.3</v>
      </c>
      <c r="BR123" s="63">
        <v>90470.94</v>
      </c>
      <c r="BS123" s="22">
        <f t="shared" si="1400"/>
        <v>0.76849809523809531</v>
      </c>
      <c r="BT123" s="22">
        <f t="shared" si="863"/>
        <v>0.89191402233689621</v>
      </c>
      <c r="BU123" s="21">
        <v>2703.61</v>
      </c>
      <c r="BV123" s="21">
        <v>2703.61</v>
      </c>
      <c r="BW123" s="63">
        <v>7169.07</v>
      </c>
      <c r="BX123" s="22">
        <f t="shared" ref="BX123" si="1619">IF(BV123&lt;=0," ",IF(BU123&lt;=0," ",IF(BV123/BU123*100&gt;200,"СВ.200",BV123/BU123)))</f>
        <v>1</v>
      </c>
      <c r="BY123" s="22">
        <f t="shared" ref="BY123" si="1620">IF(BW123=0," ",IF(BV123/BW123*100&gt;200,"св.200",BV123/BW123))</f>
        <v>0.37712143974044054</v>
      </c>
      <c r="BZ123" s="21">
        <v>5000</v>
      </c>
      <c r="CA123" s="21"/>
      <c r="CB123" s="63"/>
      <c r="CC123" s="22" t="str">
        <f t="shared" si="1421"/>
        <v xml:space="preserve"> </v>
      </c>
      <c r="CD123" s="22" t="str">
        <f t="shared" si="868"/>
        <v xml:space="preserve"> </v>
      </c>
      <c r="CE123" s="21">
        <f t="shared" ref="CE123" si="1621">CJ123+CO123</f>
        <v>25000</v>
      </c>
      <c r="CF123" s="21">
        <f t="shared" ref="CF123" si="1622">CK123+CP123</f>
        <v>47757.630000000005</v>
      </c>
      <c r="CG123" s="21">
        <v>24409.41</v>
      </c>
      <c r="CH123" s="28">
        <f t="shared" si="871"/>
        <v>1.9103052000000003</v>
      </c>
      <c r="CI123" s="22">
        <f t="shared" si="912"/>
        <v>1.9565253727968028</v>
      </c>
      <c r="CJ123" s="21">
        <v>20000</v>
      </c>
      <c r="CK123" s="21">
        <v>4429.76</v>
      </c>
      <c r="CL123" s="63">
        <v>5946.81</v>
      </c>
      <c r="CM123" s="22">
        <f t="shared" si="874"/>
        <v>0.22148800000000002</v>
      </c>
      <c r="CN123" s="22">
        <f t="shared" si="913"/>
        <v>0.74489684385409993</v>
      </c>
      <c r="CO123" s="21">
        <v>5000</v>
      </c>
      <c r="CP123" s="21">
        <v>43327.87</v>
      </c>
      <c r="CQ123" s="63">
        <v>18462.599999999999</v>
      </c>
      <c r="CR123" s="22" t="str">
        <f t="shared" si="877"/>
        <v>СВ.200</v>
      </c>
      <c r="CS123" s="22" t="str">
        <f t="shared" si="878"/>
        <v>св.200</v>
      </c>
      <c r="CT123" s="21"/>
      <c r="CU123" s="21"/>
      <c r="CV123" s="63"/>
      <c r="CW123" s="22" t="str">
        <f t="shared" si="914"/>
        <v xml:space="preserve"> </v>
      </c>
      <c r="CX123" s="22" t="str">
        <f t="shared" si="915"/>
        <v xml:space="preserve"> </v>
      </c>
      <c r="CY123" s="21"/>
      <c r="CZ123" s="21"/>
      <c r="DA123" s="63"/>
      <c r="DB123" s="22" t="str">
        <f t="shared" si="1274"/>
        <v xml:space="preserve"> </v>
      </c>
      <c r="DC123" s="22" t="str">
        <f t="shared" si="884"/>
        <v xml:space="preserve"> </v>
      </c>
      <c r="DD123" s="21"/>
      <c r="DE123" s="21"/>
      <c r="DF123" s="63"/>
      <c r="DG123" s="22" t="str">
        <f t="shared" si="1321"/>
        <v xml:space="preserve"> </v>
      </c>
      <c r="DH123" s="22" t="str">
        <f t="shared" si="888"/>
        <v xml:space="preserve"> </v>
      </c>
      <c r="DI123" s="21"/>
      <c r="DJ123" s="63"/>
      <c r="DK123" s="22" t="str">
        <f t="shared" si="1611"/>
        <v xml:space="preserve"> </v>
      </c>
      <c r="DL123" s="21"/>
      <c r="DM123" s="21"/>
      <c r="DN123" s="63"/>
      <c r="DO123" s="22" t="str">
        <f t="shared" si="1325"/>
        <v xml:space="preserve"> </v>
      </c>
      <c r="DP123" s="51" t="str">
        <f t="shared" si="1614"/>
        <v xml:space="preserve"> </v>
      </c>
      <c r="DQ123" s="21"/>
      <c r="DR123" s="21"/>
      <c r="DS123" s="63"/>
      <c r="DT123" s="22" t="str">
        <f t="shared" ref="DT123:DT130" si="1623">IF(DR123&lt;=0," ",IF(DQ123&lt;=0," ",IF(DR123/DQ123*100&gt;200,"СВ.200",DR123/DQ123)))</f>
        <v xml:space="preserve"> </v>
      </c>
      <c r="DU123" s="22" t="str">
        <f t="shared" ref="DU123:DU129" si="1624">IF(DR123=0," ",IF(DR123/DS123*100&gt;200,"св.200",DR123/DS123))</f>
        <v xml:space="preserve"> </v>
      </c>
      <c r="DV123" s="57"/>
      <c r="DW123" s="57"/>
      <c r="DX123" s="57"/>
      <c r="DY123" s="57"/>
      <c r="DZ123" s="57"/>
      <c r="EA123" s="57"/>
      <c r="EB123" s="57"/>
      <c r="EC123" s="57"/>
      <c r="ED123" s="57"/>
      <c r="EE123" s="57"/>
      <c r="EF123" s="57"/>
      <c r="EG123" s="57"/>
      <c r="EH123" s="57"/>
      <c r="EI123" s="57"/>
      <c r="EJ123" s="57"/>
      <c r="EK123" s="57"/>
      <c r="EL123" s="57"/>
      <c r="EM123" s="57"/>
      <c r="EN123" s="57"/>
    </row>
    <row r="124" spans="1:144" s="14" customFormat="1" ht="15.75" customHeight="1" outlineLevel="1" x14ac:dyDescent="0.25">
      <c r="A124" s="13">
        <f>A123+1</f>
        <v>100</v>
      </c>
      <c r="B124" s="8" t="s">
        <v>15</v>
      </c>
      <c r="C124" s="21">
        <f>H124+AQ124</f>
        <v>963876.8</v>
      </c>
      <c r="D124" s="21">
        <f>I124+AR124</f>
        <v>408516.49</v>
      </c>
      <c r="E124" s="21">
        <v>295037.7</v>
      </c>
      <c r="F124" s="22">
        <f>IF(D124&lt;=0," ",IF(D124/C124*100&gt;200,"СВ.200",D124/C124))</f>
        <v>0.42382645790416368</v>
      </c>
      <c r="G124" s="22">
        <f t="shared" si="1397"/>
        <v>1.3846247106725682</v>
      </c>
      <c r="H124" s="21">
        <f t="shared" ref="H124:H130" si="1625">M124+R124+W124+AB124+AG124+AL124</f>
        <v>763640</v>
      </c>
      <c r="I124" s="21">
        <f>N124+S124+X124+AC124+AH124+AM124</f>
        <v>361457.29</v>
      </c>
      <c r="J124" s="19">
        <v>295037.7</v>
      </c>
      <c r="K124" s="22">
        <f>IF(I124&lt;=0," ",IF(I124/H124*100&gt;200,"СВ.200",I124/H124))</f>
        <v>0.47333467340631707</v>
      </c>
      <c r="L124" s="22">
        <f>IF(J124=0," ",IF(I124/J124*100&gt;200,"св.200",I124/J124))</f>
        <v>1.2251223826649948</v>
      </c>
      <c r="M124" s="21">
        <v>310000</v>
      </c>
      <c r="N124" s="21">
        <v>125547.6</v>
      </c>
      <c r="O124" s="63">
        <v>159641.42000000001</v>
      </c>
      <c r="P124" s="22">
        <f t="shared" si="1268"/>
        <v>0.40499225806451616</v>
      </c>
      <c r="Q124" s="22">
        <f t="shared" si="823"/>
        <v>0.78643499913744186</v>
      </c>
      <c r="R124" s="21"/>
      <c r="S124" s="21"/>
      <c r="T124" s="63"/>
      <c r="U124" s="22" t="str">
        <f t="shared" si="1269"/>
        <v xml:space="preserve"> </v>
      </c>
      <c r="V124" s="22" t="str">
        <f t="shared" ref="V124:V130" si="1626">IF(S124=0," ",IF(S124/T124*100&gt;200,"св.200",S124/T124))</f>
        <v xml:space="preserve"> </v>
      </c>
      <c r="W124" s="21">
        <v>120000</v>
      </c>
      <c r="X124" s="21">
        <v>40973.699999999997</v>
      </c>
      <c r="Y124" s="63">
        <v>84297.600000000006</v>
      </c>
      <c r="Z124" s="22">
        <f t="shared" ref="Z124:Z127" si="1627">IF(X124&lt;=0," ",IF(W124&lt;=0," ",IF(X124/W124*100&gt;200,"СВ.200",X124/W124)))</f>
        <v>0.34144749999999996</v>
      </c>
      <c r="AA124" s="22">
        <f t="shared" ref="AA124:AA127" si="1628">IF(Y124=0," ",IF(X124/Y124*100&gt;200,"св.200",X124/Y124))</f>
        <v>0.48606010135519867</v>
      </c>
      <c r="AB124" s="21">
        <v>90000</v>
      </c>
      <c r="AC124" s="21">
        <v>16144.69</v>
      </c>
      <c r="AD124" s="63">
        <v>2334.5</v>
      </c>
      <c r="AE124" s="22">
        <f t="shared" si="1270"/>
        <v>0.17938544444444446</v>
      </c>
      <c r="AF124" s="22" t="str">
        <f t="shared" si="835"/>
        <v>св.200</v>
      </c>
      <c r="AG124" s="21">
        <v>243640</v>
      </c>
      <c r="AH124" s="21">
        <v>178791.3</v>
      </c>
      <c r="AI124" s="63">
        <v>48764.18</v>
      </c>
      <c r="AJ124" s="22">
        <f t="shared" si="1271"/>
        <v>0.73383393531439822</v>
      </c>
      <c r="AK124" s="22" t="str">
        <f t="shared" si="839"/>
        <v>св.200</v>
      </c>
      <c r="AL124" s="21"/>
      <c r="AM124" s="21"/>
      <c r="AN124" s="63"/>
      <c r="AO124" s="22" t="str">
        <f t="shared" si="1561"/>
        <v xml:space="preserve"> </v>
      </c>
      <c r="AP124" s="22" t="str">
        <f t="shared" si="842"/>
        <v xml:space="preserve"> </v>
      </c>
      <c r="AQ124" s="21">
        <f t="shared" ref="AQ124:AQ130" si="1629">AV124+BA124+BF124+BK124+BP124+BU124+BZ124+CE124+CT124+CY124+DD124+DL124+DQ124</f>
        <v>200236.79999999999</v>
      </c>
      <c r="AR124" s="21">
        <f>AW124+BB124+BG124+BL124+BQ124+BV124+CA124+CF124+++++CU124+CZ124+DE124+DI124+DM124+DR124</f>
        <v>47059.199999999997</v>
      </c>
      <c r="AS124" s="36">
        <v>0</v>
      </c>
      <c r="AT124" s="22">
        <f>IF(AR124&lt;=0," ",IF(AQ124&lt;=0," ",IF(AR124/AQ124*100&gt;200,"СВ.200",AR124/AQ124)))</f>
        <v>0.23501773899702752</v>
      </c>
      <c r="AU124" s="22" t="str">
        <f>IF(AS124=0," ",IF(AR124/AS124*100&gt;200,"св.200",AR124/AS124))</f>
        <v xml:space="preserve"> </v>
      </c>
      <c r="AV124" s="21"/>
      <c r="AW124" s="21"/>
      <c r="AX124" s="63"/>
      <c r="AY124" s="22" t="str">
        <f t="shared" si="1272"/>
        <v xml:space="preserve"> </v>
      </c>
      <c r="AZ124" s="22" t="str">
        <f t="shared" si="848"/>
        <v xml:space="preserve"> </v>
      </c>
      <c r="BA124" s="21">
        <v>12000</v>
      </c>
      <c r="BB124" s="21"/>
      <c r="BC124" s="63"/>
      <c r="BD124" s="22" t="str">
        <f t="shared" ref="BD124:BD130" si="1630">IF(BB124&lt;=0," ",IF(BA124&lt;=0," ",IF(BB124/BA124*100&gt;200,"СВ.200",BB124/BA124)))</f>
        <v xml:space="preserve"> </v>
      </c>
      <c r="BE124" s="22" t="str">
        <f t="shared" ref="BE124:BE130" si="1631">IF(BC124=0," ",IF(BB124/BC124*100&gt;200,"св.200",BB124/BC124))</f>
        <v xml:space="preserve"> </v>
      </c>
      <c r="BF124" s="21"/>
      <c r="BG124" s="21"/>
      <c r="BH124" s="63"/>
      <c r="BI124" s="22" t="str">
        <f t="shared" ref="BI124:BI130" si="1632">IF(BG124&lt;=0," ",IF(BF124&lt;=0," ",IF(BG124/BF124*100&gt;200,"СВ.200",BG124/BF124)))</f>
        <v xml:space="preserve"> </v>
      </c>
      <c r="BJ124" s="22" t="str">
        <f t="shared" ref="BJ124:BJ130" si="1633">IF(BH124=0," ",IF(BG124/BH124*100&gt;200,"св.200",BG124/BH124))</f>
        <v xml:space="preserve"> </v>
      </c>
      <c r="BK124" s="21"/>
      <c r="BL124" s="21"/>
      <c r="BM124" s="63"/>
      <c r="BN124" s="22" t="str">
        <f t="shared" si="1518"/>
        <v xml:space="preserve"> </v>
      </c>
      <c r="BO124" s="22" t="str">
        <f t="shared" si="860"/>
        <v xml:space="preserve"> </v>
      </c>
      <c r="BP124" s="21">
        <v>188236.79999999999</v>
      </c>
      <c r="BQ124" s="21">
        <v>47059.199999999997</v>
      </c>
      <c r="BR124" s="63"/>
      <c r="BS124" s="22">
        <f t="shared" ref="BS124" si="1634">IF(BQ124&lt;=0," ",IF(BP124&lt;=0," ",IF(BQ124/BP124*100&gt;200,"СВ.200",BQ124/BP124)))</f>
        <v>0.25</v>
      </c>
      <c r="BT124" s="22" t="str">
        <f t="shared" ref="BT124" si="1635">IF(BR124=0," ",IF(BQ124/BR124*100&gt;200,"св.200",BQ124/BR124))</f>
        <v xml:space="preserve"> </v>
      </c>
      <c r="BU124" s="21"/>
      <c r="BV124" s="21"/>
      <c r="BW124" s="63"/>
      <c r="BX124" s="22" t="str">
        <f t="shared" ref="BX124:BX130" si="1636">IF(BV124&lt;=0," ",IF(BU124&lt;=0," ",IF(BV124/BU124*100&gt;200,"СВ.200",BV124/BU124)))</f>
        <v xml:space="preserve"> </v>
      </c>
      <c r="BY124" s="22" t="str">
        <f t="shared" ref="BY124:BY130" si="1637">IF(BW124=0," ",IF(BV124/BW124*100&gt;200,"св.200",BV124/BW124))</f>
        <v xml:space="preserve"> </v>
      </c>
      <c r="BZ124" s="21"/>
      <c r="CA124" s="21"/>
      <c r="CB124" s="63"/>
      <c r="CC124" s="22" t="str">
        <f t="shared" si="1421"/>
        <v xml:space="preserve"> </v>
      </c>
      <c r="CD124" s="22" t="str">
        <f t="shared" si="868"/>
        <v xml:space="preserve"> </v>
      </c>
      <c r="CE124" s="21">
        <f t="shared" ref="CE124:CE130" si="1638">CJ124+CO124</f>
        <v>0</v>
      </c>
      <c r="CF124" s="21">
        <f t="shared" ref="CF124:CF130" si="1639">CK124+CP124</f>
        <v>0</v>
      </c>
      <c r="CG124" s="21">
        <v>0</v>
      </c>
      <c r="CH124" s="28" t="str">
        <f t="shared" si="871"/>
        <v xml:space="preserve"> </v>
      </c>
      <c r="CI124" s="22" t="str">
        <f>IF(CF124=0," ",IF(CF124/CG124*100&gt;200,"св.200",CF124/CG124))</f>
        <v xml:space="preserve"> </v>
      </c>
      <c r="CJ124" s="21"/>
      <c r="CK124" s="21"/>
      <c r="CL124" s="63"/>
      <c r="CM124" s="22" t="str">
        <f t="shared" si="874"/>
        <v xml:space="preserve"> </v>
      </c>
      <c r="CN124" s="22" t="str">
        <f t="shared" si="913"/>
        <v xml:space="preserve"> </v>
      </c>
      <c r="CO124" s="21"/>
      <c r="CP124" s="21"/>
      <c r="CQ124" s="63"/>
      <c r="CR124" s="22" t="str">
        <f t="shared" ref="CR124:CR130" si="1640">IF(CP124&lt;=0," ",IF(CO124&lt;=0," ",IF(CP124/CO124*100&gt;200,"СВ.200",CP124/CO124)))</f>
        <v xml:space="preserve"> </v>
      </c>
      <c r="CS124" s="22" t="str">
        <f t="shared" ref="CS124:CS130" si="1641">IF(CQ124=0," ",IF(CP124/CQ124*100&gt;200,"св.200",CP124/CQ124))</f>
        <v xml:space="preserve"> </v>
      </c>
      <c r="CT124" s="21"/>
      <c r="CU124" s="21"/>
      <c r="CV124" s="63"/>
      <c r="CW124" s="22" t="str">
        <f t="shared" si="914"/>
        <v xml:space="preserve"> </v>
      </c>
      <c r="CX124" s="22" t="str">
        <f t="shared" si="915"/>
        <v xml:space="preserve"> </v>
      </c>
      <c r="CY124" s="21"/>
      <c r="CZ124" s="21"/>
      <c r="DA124" s="63"/>
      <c r="DB124" s="22" t="str">
        <f t="shared" si="1274"/>
        <v xml:space="preserve"> </v>
      </c>
      <c r="DC124" s="22" t="str">
        <f t="shared" si="884"/>
        <v xml:space="preserve"> </v>
      </c>
      <c r="DD124" s="21"/>
      <c r="DE124" s="21"/>
      <c r="DF124" s="63"/>
      <c r="DG124" s="22" t="str">
        <f t="shared" si="1321"/>
        <v xml:space="preserve"> </v>
      </c>
      <c r="DH124" s="22" t="str">
        <f t="shared" si="888"/>
        <v xml:space="preserve"> </v>
      </c>
      <c r="DI124" s="21"/>
      <c r="DJ124" s="63"/>
      <c r="DK124" s="22" t="str">
        <f t="shared" si="1611"/>
        <v xml:space="preserve"> </v>
      </c>
      <c r="DL124" s="21"/>
      <c r="DM124" s="21"/>
      <c r="DN124" s="63"/>
      <c r="DO124" s="22" t="str">
        <f t="shared" si="1325"/>
        <v xml:space="preserve"> </v>
      </c>
      <c r="DP124" s="51" t="str">
        <f t="shared" si="1614"/>
        <v xml:space="preserve"> </v>
      </c>
      <c r="DQ124" s="21"/>
      <c r="DR124" s="21"/>
      <c r="DS124" s="63"/>
      <c r="DT124" s="22" t="str">
        <f t="shared" si="1623"/>
        <v xml:space="preserve"> </v>
      </c>
      <c r="DU124" s="22" t="str">
        <f t="shared" si="1624"/>
        <v xml:space="preserve"> </v>
      </c>
      <c r="DV124" s="57"/>
      <c r="DW124" s="57"/>
      <c r="DX124" s="57"/>
      <c r="DY124" s="57"/>
      <c r="DZ124" s="57"/>
      <c r="EA124" s="57"/>
      <c r="EB124" s="57"/>
      <c r="EC124" s="57"/>
      <c r="ED124" s="57"/>
      <c r="EE124" s="57"/>
      <c r="EF124" s="57"/>
      <c r="EG124" s="57"/>
      <c r="EH124" s="57"/>
      <c r="EI124" s="57"/>
      <c r="EJ124" s="57"/>
      <c r="EK124" s="57"/>
      <c r="EL124" s="57"/>
      <c r="EM124" s="57"/>
      <c r="EN124" s="57"/>
    </row>
    <row r="125" spans="1:144" s="14" customFormat="1" ht="15.75" customHeight="1" outlineLevel="1" x14ac:dyDescent="0.25">
      <c r="A125" s="13">
        <f t="shared" ref="A125:A130" si="1642">A124+1</f>
        <v>101</v>
      </c>
      <c r="B125" s="8" t="s">
        <v>41</v>
      </c>
      <c r="C125" s="21">
        <f>H125+AQ125</f>
        <v>2065006.74</v>
      </c>
      <c r="D125" s="21">
        <f>I125+AR125</f>
        <v>823237.44</v>
      </c>
      <c r="E125" s="21">
        <v>1107662.46</v>
      </c>
      <c r="F125" s="22">
        <f>IF(D125&lt;=0," ",IF(D125/C125*100&gt;200,"СВ.200",D125/C125))</f>
        <v>0.39866089734893551</v>
      </c>
      <c r="G125" s="22">
        <f t="shared" si="1397"/>
        <v>0.74322049336221074</v>
      </c>
      <c r="H125" s="21">
        <f t="shared" si="1625"/>
        <v>1786000</v>
      </c>
      <c r="I125" s="21">
        <f>N125+S125+X125+AC125+AH125+AM125</f>
        <v>823237.44</v>
      </c>
      <c r="J125" s="19">
        <v>1053458.56</v>
      </c>
      <c r="K125" s="22">
        <f>IF(I125&lt;=0," ",IF(I125/H125*100&gt;200,"СВ.200",I125/H125))</f>
        <v>0.46093921612541988</v>
      </c>
      <c r="L125" s="22">
        <f>IF(J125=0," ",IF(I125/J125*100&gt;200,"св.200",I125/J125))</f>
        <v>0.78146162673926145</v>
      </c>
      <c r="M125" s="21">
        <v>546000</v>
      </c>
      <c r="N125" s="21">
        <v>289971.89</v>
      </c>
      <c r="O125" s="63">
        <v>243494.19</v>
      </c>
      <c r="P125" s="22">
        <f t="shared" si="1268"/>
        <v>0.53108404761904759</v>
      </c>
      <c r="Q125" s="22">
        <f t="shared" si="823"/>
        <v>1.190878065714833</v>
      </c>
      <c r="R125" s="21"/>
      <c r="S125" s="21"/>
      <c r="T125" s="63"/>
      <c r="U125" s="22" t="str">
        <f t="shared" si="1269"/>
        <v xml:space="preserve"> </v>
      </c>
      <c r="V125" s="22" t="str">
        <f t="shared" si="1626"/>
        <v xml:space="preserve"> </v>
      </c>
      <c r="W125" s="21">
        <v>320000</v>
      </c>
      <c r="X125" s="21">
        <v>321137.09999999998</v>
      </c>
      <c r="Y125" s="63">
        <v>374575.8</v>
      </c>
      <c r="Z125" s="22">
        <f t="shared" si="1627"/>
        <v>1.0035534374999999</v>
      </c>
      <c r="AA125" s="22">
        <f t="shared" si="1628"/>
        <v>0.85733541782464318</v>
      </c>
      <c r="AB125" s="21">
        <v>113000</v>
      </c>
      <c r="AC125" s="21">
        <v>14398.97</v>
      </c>
      <c r="AD125" s="63">
        <v>2768.3</v>
      </c>
      <c r="AE125" s="22">
        <f t="shared" si="1270"/>
        <v>0.12742451327433627</v>
      </c>
      <c r="AF125" s="22" t="str">
        <f t="shared" si="835"/>
        <v>св.200</v>
      </c>
      <c r="AG125" s="21">
        <v>802000</v>
      </c>
      <c r="AH125" s="21">
        <v>197229.48</v>
      </c>
      <c r="AI125" s="63">
        <v>431620.27</v>
      </c>
      <c r="AJ125" s="22">
        <f t="shared" si="1271"/>
        <v>0.24592204488778055</v>
      </c>
      <c r="AK125" s="22">
        <f t="shared" si="839"/>
        <v>0.4569513846048055</v>
      </c>
      <c r="AL125" s="21">
        <v>5000</v>
      </c>
      <c r="AM125" s="21">
        <v>500</v>
      </c>
      <c r="AN125" s="63">
        <v>1000</v>
      </c>
      <c r="AO125" s="22">
        <f t="shared" si="1561"/>
        <v>0.1</v>
      </c>
      <c r="AP125" s="22">
        <f t="shared" si="842"/>
        <v>0.5</v>
      </c>
      <c r="AQ125" s="21">
        <f t="shared" si="1629"/>
        <v>279006.74</v>
      </c>
      <c r="AR125" s="21">
        <f>AW125+BB125+BG125+BL125+BQ125+BV125+CA125+CF125+++++CU125+CZ125+DE125+DI125+DM125+DR125</f>
        <v>0</v>
      </c>
      <c r="AS125" s="36">
        <v>54203.9</v>
      </c>
      <c r="AT125" s="22" t="str">
        <f>IF(AR125&lt;=0," ",IF(AQ125&lt;=0," ",IF(AR125/AQ125*100&gt;200,"СВ.200",AR125/AQ125)))</f>
        <v xml:space="preserve"> </v>
      </c>
      <c r="AU125" s="22">
        <f>IF(AS125=0," ",IF(AR125/AS125*100&gt;200,"св.200",AR125/AS125))</f>
        <v>0</v>
      </c>
      <c r="AV125" s="21"/>
      <c r="AW125" s="21"/>
      <c r="AX125" s="63"/>
      <c r="AY125" s="22" t="str">
        <f t="shared" si="1272"/>
        <v xml:space="preserve"> </v>
      </c>
      <c r="AZ125" s="22" t="str">
        <f t="shared" si="848"/>
        <v xml:space="preserve"> </v>
      </c>
      <c r="BA125" s="21"/>
      <c r="BB125" s="21"/>
      <c r="BC125" s="63">
        <v>781</v>
      </c>
      <c r="BD125" s="22" t="str">
        <f t="shared" si="1630"/>
        <v xml:space="preserve"> </v>
      </c>
      <c r="BE125" s="22">
        <f t="shared" si="1631"/>
        <v>0</v>
      </c>
      <c r="BF125" s="21">
        <v>120000</v>
      </c>
      <c r="BG125" s="21"/>
      <c r="BH125" s="63"/>
      <c r="BI125" s="22" t="str">
        <f t="shared" si="1632"/>
        <v xml:space="preserve"> </v>
      </c>
      <c r="BJ125" s="22" t="str">
        <f t="shared" si="1633"/>
        <v xml:space="preserve"> </v>
      </c>
      <c r="BK125" s="21"/>
      <c r="BL125" s="21"/>
      <c r="BM125" s="63"/>
      <c r="BN125" s="22" t="str">
        <f t="shared" si="1518"/>
        <v xml:space="preserve"> </v>
      </c>
      <c r="BO125" s="22" t="str">
        <f t="shared" si="860"/>
        <v xml:space="preserve"> </v>
      </c>
      <c r="BP125" s="21"/>
      <c r="BQ125" s="21"/>
      <c r="BR125" s="63"/>
      <c r="BS125" s="22" t="str">
        <f t="shared" ref="BS125:BS130" si="1643">IF(BQ125&lt;=0," ",IF(BP125&lt;=0," ",IF(BQ125/BP125*100&gt;200,"СВ.200",BQ125/BP125)))</f>
        <v xml:space="preserve"> </v>
      </c>
      <c r="BT125" s="22" t="str">
        <f t="shared" ref="BT125:BT130" si="1644">IF(BR125=0," ",IF(BQ125/BR125*100&gt;200,"св.200",BQ125/BR125))</f>
        <v xml:space="preserve"> </v>
      </c>
      <c r="BU125" s="21">
        <v>159006.74</v>
      </c>
      <c r="BV125" s="21"/>
      <c r="BW125" s="63">
        <v>53422.9</v>
      </c>
      <c r="BX125" s="22" t="str">
        <f t="shared" si="1636"/>
        <v xml:space="preserve"> </v>
      </c>
      <c r="BY125" s="22">
        <f t="shared" si="1637"/>
        <v>0</v>
      </c>
      <c r="BZ125" s="21"/>
      <c r="CA125" s="21"/>
      <c r="CB125" s="63"/>
      <c r="CC125" s="22" t="str">
        <f t="shared" si="1421"/>
        <v xml:space="preserve"> </v>
      </c>
      <c r="CD125" s="22" t="str">
        <f t="shared" si="868"/>
        <v xml:space="preserve"> </v>
      </c>
      <c r="CE125" s="21">
        <f t="shared" si="1638"/>
        <v>0</v>
      </c>
      <c r="CF125" s="21">
        <f t="shared" si="1639"/>
        <v>0</v>
      </c>
      <c r="CG125" s="21">
        <v>0</v>
      </c>
      <c r="CH125" s="28" t="str">
        <f t="shared" si="871"/>
        <v xml:space="preserve"> </v>
      </c>
      <c r="CI125" s="22" t="str">
        <f t="shared" si="912"/>
        <v xml:space="preserve"> </v>
      </c>
      <c r="CJ125" s="21"/>
      <c r="CK125" s="21"/>
      <c r="CL125" s="63"/>
      <c r="CM125" s="22" t="str">
        <f t="shared" si="874"/>
        <v xml:space="preserve"> </v>
      </c>
      <c r="CN125" s="22" t="str">
        <f t="shared" si="913"/>
        <v xml:space="preserve"> </v>
      </c>
      <c r="CO125" s="21"/>
      <c r="CP125" s="21"/>
      <c r="CQ125" s="63"/>
      <c r="CR125" s="22" t="str">
        <f t="shared" si="1640"/>
        <v xml:space="preserve"> </v>
      </c>
      <c r="CS125" s="22" t="str">
        <f t="shared" si="1641"/>
        <v xml:space="preserve"> </v>
      </c>
      <c r="CT125" s="21"/>
      <c r="CU125" s="21"/>
      <c r="CV125" s="63"/>
      <c r="CW125" s="22" t="str">
        <f t="shared" si="914"/>
        <v xml:space="preserve"> </v>
      </c>
      <c r="CX125" s="22" t="str">
        <f t="shared" si="915"/>
        <v xml:space="preserve"> </v>
      </c>
      <c r="CY125" s="21"/>
      <c r="CZ125" s="21"/>
      <c r="DA125" s="63"/>
      <c r="DB125" s="22" t="str">
        <f t="shared" si="1274"/>
        <v xml:space="preserve"> </v>
      </c>
      <c r="DC125" s="22" t="str">
        <f t="shared" si="884"/>
        <v xml:space="preserve"> </v>
      </c>
      <c r="DD125" s="21"/>
      <c r="DE125" s="21"/>
      <c r="DF125" s="63"/>
      <c r="DG125" s="22" t="str">
        <f t="shared" si="1321"/>
        <v xml:space="preserve"> </v>
      </c>
      <c r="DH125" s="22" t="str">
        <f t="shared" si="888"/>
        <v xml:space="preserve"> </v>
      </c>
      <c r="DI125" s="21"/>
      <c r="DJ125" s="63"/>
      <c r="DK125" s="22" t="str">
        <f t="shared" si="1611"/>
        <v xml:space="preserve"> </v>
      </c>
      <c r="DL125" s="21"/>
      <c r="DM125" s="21"/>
      <c r="DN125" s="63"/>
      <c r="DO125" s="22" t="str">
        <f t="shared" si="1325"/>
        <v xml:space="preserve"> </v>
      </c>
      <c r="DP125" s="51" t="str">
        <f t="shared" si="1614"/>
        <v xml:space="preserve"> </v>
      </c>
      <c r="DQ125" s="21"/>
      <c r="DR125" s="21"/>
      <c r="DS125" s="63"/>
      <c r="DT125" s="22" t="str">
        <f t="shared" si="1623"/>
        <v xml:space="preserve"> </v>
      </c>
      <c r="DU125" s="22" t="str">
        <f t="shared" si="1624"/>
        <v xml:space="preserve"> </v>
      </c>
      <c r="DV125" s="57"/>
      <c r="DW125" s="57"/>
      <c r="DX125" s="57"/>
      <c r="DY125" s="57"/>
      <c r="DZ125" s="57"/>
      <c r="EA125" s="57"/>
      <c r="EB125" s="57"/>
      <c r="EC125" s="57"/>
      <c r="ED125" s="57"/>
      <c r="EE125" s="57"/>
      <c r="EF125" s="57"/>
      <c r="EG125" s="57"/>
      <c r="EH125" s="57"/>
      <c r="EI125" s="57"/>
      <c r="EJ125" s="57"/>
      <c r="EK125" s="57"/>
      <c r="EL125" s="57"/>
      <c r="EM125" s="57"/>
      <c r="EN125" s="57"/>
    </row>
    <row r="126" spans="1:144" s="14" customFormat="1" ht="15.75" customHeight="1" outlineLevel="1" x14ac:dyDescent="0.25">
      <c r="A126" s="13">
        <f t="shared" si="1642"/>
        <v>102</v>
      </c>
      <c r="B126" s="8" t="s">
        <v>105</v>
      </c>
      <c r="C126" s="21">
        <f>H126+AQ126</f>
        <v>1409000</v>
      </c>
      <c r="D126" s="21">
        <f>I126+AR126</f>
        <v>992075.95000000007</v>
      </c>
      <c r="E126" s="21">
        <v>503427.15</v>
      </c>
      <c r="F126" s="22">
        <f>IF(D126&lt;=0," ",IF(D126/C126*100&gt;200,"СВ.200",D126/C126))</f>
        <v>0.70409932576295253</v>
      </c>
      <c r="G126" s="22">
        <f t="shared" si="1397"/>
        <v>1.970644511326018</v>
      </c>
      <c r="H126" s="21">
        <f t="shared" si="1625"/>
        <v>1272000</v>
      </c>
      <c r="I126" s="21">
        <f>N126+S126+X126+AC126+AH126+AM126</f>
        <v>732587.33000000007</v>
      </c>
      <c r="J126" s="19">
        <v>423009.12</v>
      </c>
      <c r="K126" s="22">
        <f>IF(I126&lt;=0," ",IF(I126/H126*100&gt;200,"СВ.200",I126/H126))</f>
        <v>0.5759334355345912</v>
      </c>
      <c r="L126" s="22">
        <f>IF(J126=0," ",IF(I126/J126*100&gt;200,"св.200",I126/J126))</f>
        <v>1.7318476017727469</v>
      </c>
      <c r="M126" s="21">
        <v>220000</v>
      </c>
      <c r="N126" s="21">
        <v>122109.4</v>
      </c>
      <c r="O126" s="63">
        <v>93664.73</v>
      </c>
      <c r="P126" s="22">
        <f t="shared" si="1268"/>
        <v>0.5550427272727273</v>
      </c>
      <c r="Q126" s="22">
        <f t="shared" si="823"/>
        <v>1.3036860299495872</v>
      </c>
      <c r="R126" s="21"/>
      <c r="S126" s="21"/>
      <c r="T126" s="63"/>
      <c r="U126" s="22" t="str">
        <f t="shared" si="1269"/>
        <v xml:space="preserve"> </v>
      </c>
      <c r="V126" s="22" t="str">
        <f t="shared" si="1626"/>
        <v xml:space="preserve"> </v>
      </c>
      <c r="W126" s="21">
        <v>45000</v>
      </c>
      <c r="X126" s="21">
        <v>74680</v>
      </c>
      <c r="Y126" s="63">
        <v>32835.300000000003</v>
      </c>
      <c r="Z126" s="22">
        <f t="shared" si="1627"/>
        <v>1.6595555555555555</v>
      </c>
      <c r="AA126" s="22" t="str">
        <f t="shared" si="1628"/>
        <v>св.200</v>
      </c>
      <c r="AB126" s="21">
        <v>100000</v>
      </c>
      <c r="AC126" s="21">
        <v>248470.11</v>
      </c>
      <c r="AD126" s="63">
        <v>102552.48</v>
      </c>
      <c r="AE126" s="22" t="str">
        <f t="shared" si="1270"/>
        <v>СВ.200</v>
      </c>
      <c r="AF126" s="22" t="str">
        <f t="shared" si="835"/>
        <v>св.200</v>
      </c>
      <c r="AG126" s="21">
        <v>900000</v>
      </c>
      <c r="AH126" s="21">
        <v>285527.82</v>
      </c>
      <c r="AI126" s="63">
        <v>192456.61</v>
      </c>
      <c r="AJ126" s="22">
        <f t="shared" si="1271"/>
        <v>0.31725313333333333</v>
      </c>
      <c r="AK126" s="22">
        <f t="shared" si="839"/>
        <v>1.4835958089462349</v>
      </c>
      <c r="AL126" s="21">
        <v>7000</v>
      </c>
      <c r="AM126" s="21">
        <v>1800</v>
      </c>
      <c r="AN126" s="63">
        <v>1500</v>
      </c>
      <c r="AO126" s="22">
        <f t="shared" si="1561"/>
        <v>0.25714285714285712</v>
      </c>
      <c r="AP126" s="22">
        <f t="shared" si="842"/>
        <v>1.2</v>
      </c>
      <c r="AQ126" s="21">
        <f t="shared" si="1629"/>
        <v>137000</v>
      </c>
      <c r="AR126" s="21">
        <f>AW126+BB126+BG126+BL126+BQ126+BV126+CA126+CF126+++++CU126+CZ126+DE126+DI126+DM126+DR126</f>
        <v>259488.62000000002</v>
      </c>
      <c r="AS126" s="36">
        <v>80418.03</v>
      </c>
      <c r="AT126" s="22">
        <f>IF(AR126&lt;=0," ",IF(AQ126&lt;=0," ",IF(AR126/AQ126*100&gt;200,"СВ.200",AR126/AQ126)))</f>
        <v>1.8940775182481753</v>
      </c>
      <c r="AU126" s="22" t="str">
        <f>IF(AS126=0," ",IF(AR126/AS126*100&gt;200,"св.200",AR126/AS126))</f>
        <v>св.200</v>
      </c>
      <c r="AV126" s="21"/>
      <c r="AW126" s="21"/>
      <c r="AX126" s="63"/>
      <c r="AY126" s="22" t="str">
        <f t="shared" si="1272"/>
        <v xml:space="preserve"> </v>
      </c>
      <c r="AZ126" s="22" t="str">
        <f t="shared" si="848"/>
        <v xml:space="preserve"> </v>
      </c>
      <c r="BA126" s="21">
        <v>100000</v>
      </c>
      <c r="BB126" s="21">
        <v>146831.17000000001</v>
      </c>
      <c r="BC126" s="63">
        <v>62674.46</v>
      </c>
      <c r="BD126" s="22">
        <f t="shared" si="1630"/>
        <v>1.4683117000000001</v>
      </c>
      <c r="BE126" s="22" t="str">
        <f t="shared" si="1631"/>
        <v>св.200</v>
      </c>
      <c r="BF126" s="21"/>
      <c r="BG126" s="21"/>
      <c r="BH126" s="63"/>
      <c r="BI126" s="22" t="str">
        <f t="shared" si="1632"/>
        <v xml:space="preserve"> </v>
      </c>
      <c r="BJ126" s="22" t="str">
        <f t="shared" si="1633"/>
        <v xml:space="preserve"> </v>
      </c>
      <c r="BK126" s="21"/>
      <c r="BL126" s="21"/>
      <c r="BM126" s="63"/>
      <c r="BN126" s="22" t="str">
        <f t="shared" si="1518"/>
        <v xml:space="preserve"> </v>
      </c>
      <c r="BO126" s="22" t="str">
        <f t="shared" si="860"/>
        <v xml:space="preserve"> </v>
      </c>
      <c r="BP126" s="21"/>
      <c r="BQ126" s="21"/>
      <c r="BR126" s="63"/>
      <c r="BS126" s="22" t="str">
        <f t="shared" si="1643"/>
        <v xml:space="preserve"> </v>
      </c>
      <c r="BT126" s="22" t="str">
        <f t="shared" si="1644"/>
        <v xml:space="preserve"> </v>
      </c>
      <c r="BU126" s="21">
        <v>37000</v>
      </c>
      <c r="BV126" s="21">
        <v>20093.509999999998</v>
      </c>
      <c r="BW126" s="63">
        <v>17743.57</v>
      </c>
      <c r="BX126" s="22">
        <f t="shared" si="1636"/>
        <v>0.54306783783783774</v>
      </c>
      <c r="BY126" s="22">
        <f t="shared" si="1637"/>
        <v>1.1324389623959552</v>
      </c>
      <c r="BZ126" s="21"/>
      <c r="CA126" s="21"/>
      <c r="CB126" s="63"/>
      <c r="CC126" s="22" t="str">
        <f t="shared" si="1421"/>
        <v xml:space="preserve"> </v>
      </c>
      <c r="CD126" s="22" t="str">
        <f t="shared" si="868"/>
        <v xml:space="preserve"> </v>
      </c>
      <c r="CE126" s="21">
        <f t="shared" si="1638"/>
        <v>0</v>
      </c>
      <c r="CF126" s="21">
        <f t="shared" si="1639"/>
        <v>92563.94</v>
      </c>
      <c r="CG126" s="21">
        <v>0</v>
      </c>
      <c r="CH126" s="28" t="str">
        <f t="shared" si="871"/>
        <v xml:space="preserve"> </v>
      </c>
      <c r="CI126" s="22" t="str">
        <f t="shared" si="912"/>
        <v xml:space="preserve"> </v>
      </c>
      <c r="CJ126" s="21"/>
      <c r="CK126" s="21"/>
      <c r="CL126" s="63"/>
      <c r="CM126" s="22" t="str">
        <f t="shared" si="874"/>
        <v xml:space="preserve"> </v>
      </c>
      <c r="CN126" s="22" t="str">
        <f t="shared" si="913"/>
        <v xml:space="preserve"> </v>
      </c>
      <c r="CO126" s="21"/>
      <c r="CP126" s="21">
        <v>92563.94</v>
      </c>
      <c r="CQ126" s="63"/>
      <c r="CR126" s="22" t="str">
        <f t="shared" si="1640"/>
        <v xml:space="preserve"> </v>
      </c>
      <c r="CS126" s="22" t="str">
        <f t="shared" si="1641"/>
        <v xml:space="preserve"> </v>
      </c>
      <c r="CT126" s="21"/>
      <c r="CU126" s="21"/>
      <c r="CV126" s="63"/>
      <c r="CW126" s="22" t="str">
        <f t="shared" si="914"/>
        <v xml:space="preserve"> </v>
      </c>
      <c r="CX126" s="22" t="str">
        <f t="shared" si="915"/>
        <v xml:space="preserve"> </v>
      </c>
      <c r="CY126" s="21"/>
      <c r="CZ126" s="21"/>
      <c r="DA126" s="63"/>
      <c r="DB126" s="22" t="str">
        <f t="shared" si="1274"/>
        <v xml:space="preserve"> </v>
      </c>
      <c r="DC126" s="22" t="str">
        <f t="shared" si="884"/>
        <v xml:space="preserve"> </v>
      </c>
      <c r="DD126" s="21"/>
      <c r="DE126" s="21"/>
      <c r="DF126" s="63"/>
      <c r="DG126" s="22" t="str">
        <f t="shared" si="1321"/>
        <v xml:space="preserve"> </v>
      </c>
      <c r="DH126" s="22" t="str">
        <f t="shared" si="888"/>
        <v xml:space="preserve"> </v>
      </c>
      <c r="DI126" s="21"/>
      <c r="DJ126" s="63"/>
      <c r="DK126" s="22" t="str">
        <f t="shared" si="1611"/>
        <v xml:space="preserve"> </v>
      </c>
      <c r="DL126" s="21"/>
      <c r="DM126" s="21"/>
      <c r="DN126" s="63"/>
      <c r="DO126" s="22" t="str">
        <f t="shared" si="1325"/>
        <v xml:space="preserve"> </v>
      </c>
      <c r="DP126" s="51" t="str">
        <f t="shared" si="1614"/>
        <v xml:space="preserve"> </v>
      </c>
      <c r="DQ126" s="21"/>
      <c r="DR126" s="21"/>
      <c r="DS126" s="63"/>
      <c r="DT126" s="22" t="str">
        <f t="shared" si="1623"/>
        <v xml:space="preserve"> </v>
      </c>
      <c r="DU126" s="22" t="str">
        <f t="shared" si="1624"/>
        <v xml:space="preserve"> </v>
      </c>
      <c r="DV126" s="57"/>
      <c r="DW126" s="57"/>
      <c r="DX126" s="57"/>
      <c r="DY126" s="57"/>
      <c r="DZ126" s="57"/>
      <c r="EA126" s="57"/>
      <c r="EB126" s="57"/>
      <c r="EC126" s="57"/>
      <c r="ED126" s="57"/>
      <c r="EE126" s="57"/>
      <c r="EF126" s="57"/>
      <c r="EG126" s="57"/>
      <c r="EH126" s="57"/>
      <c r="EI126" s="57"/>
      <c r="EJ126" s="57"/>
      <c r="EK126" s="57"/>
      <c r="EL126" s="57"/>
      <c r="EM126" s="57"/>
      <c r="EN126" s="57"/>
    </row>
    <row r="127" spans="1:144" s="14" customFormat="1" ht="15.75" customHeight="1" outlineLevel="1" x14ac:dyDescent="0.25">
      <c r="A127" s="13">
        <f t="shared" si="1642"/>
        <v>103</v>
      </c>
      <c r="B127" s="8" t="s">
        <v>0</v>
      </c>
      <c r="C127" s="21">
        <f>H127+AQ127</f>
        <v>1976100</v>
      </c>
      <c r="D127" s="21">
        <f>I127+AR127</f>
        <v>598243.17000000004</v>
      </c>
      <c r="E127" s="21">
        <v>877456.8</v>
      </c>
      <c r="F127" s="22">
        <f>IF(D127&lt;=0," ",IF(D127/C127*100&gt;200,"СВ.200",D127/C127))</f>
        <v>0.3027393198724761</v>
      </c>
      <c r="G127" s="22">
        <f t="shared" si="1397"/>
        <v>0.6817921634432601</v>
      </c>
      <c r="H127" s="21">
        <f t="shared" si="1625"/>
        <v>1749100</v>
      </c>
      <c r="I127" s="21">
        <f>N127+S127+X127+AC127+AH127+AM127</f>
        <v>503143.46</v>
      </c>
      <c r="J127" s="19">
        <v>765696.53</v>
      </c>
      <c r="K127" s="22">
        <f>IF(I127&lt;=0," ",IF(I127/H127*100&gt;200,"СВ.200",I127/H127))</f>
        <v>0.28765848722199988</v>
      </c>
      <c r="L127" s="22">
        <f>IF(J127=0," ",IF(I127/J127*100&gt;200,"св.200",I127/J127))</f>
        <v>0.65710557680077253</v>
      </c>
      <c r="M127" s="21">
        <v>455000</v>
      </c>
      <c r="N127" s="21">
        <v>266196.75</v>
      </c>
      <c r="O127" s="63">
        <v>178132.39</v>
      </c>
      <c r="P127" s="22">
        <f t="shared" ref="P127:P143" si="1645">IF(N127&lt;=0," ",IF(M127&lt;=0," ",IF(N127/M127*100&gt;200,"СВ.200",N127/M127)))</f>
        <v>0.58504780219780217</v>
      </c>
      <c r="Q127" s="22">
        <f t="shared" si="823"/>
        <v>1.4943758964891223</v>
      </c>
      <c r="R127" s="21"/>
      <c r="S127" s="21"/>
      <c r="T127" s="63"/>
      <c r="U127" s="22" t="str">
        <f t="shared" ref="U127:U143" si="1646">IF(S127&lt;=0," ",IF(R127&lt;=0," ",IF(S127/R127*100&gt;200,"СВ.200",S127/R127)))</f>
        <v xml:space="preserve"> </v>
      </c>
      <c r="V127" s="22" t="str">
        <f t="shared" si="1626"/>
        <v xml:space="preserve"> </v>
      </c>
      <c r="W127" s="21">
        <v>2100</v>
      </c>
      <c r="X127" s="21">
        <v>1640.7</v>
      </c>
      <c r="Y127" s="63">
        <v>2017.8</v>
      </c>
      <c r="Z127" s="22">
        <f t="shared" si="1627"/>
        <v>0.78128571428571436</v>
      </c>
      <c r="AA127" s="22">
        <f t="shared" si="1628"/>
        <v>0.81311329170383595</v>
      </c>
      <c r="AB127" s="21">
        <v>401000</v>
      </c>
      <c r="AC127" s="21">
        <v>121434.09</v>
      </c>
      <c r="AD127" s="63">
        <v>60496.4</v>
      </c>
      <c r="AE127" s="22">
        <f t="shared" ref="AE127:AE143" si="1647">IF(AC127&lt;=0," ",IF(AB127&lt;=0," ",IF(AC127/AB127*100&gt;200,"СВ.200",AC127/AB127)))</f>
        <v>0.30282815461346635</v>
      </c>
      <c r="AF127" s="22" t="str">
        <f t="shared" si="835"/>
        <v>св.200</v>
      </c>
      <c r="AG127" s="21">
        <v>886000</v>
      </c>
      <c r="AH127" s="21">
        <v>113671.92</v>
      </c>
      <c r="AI127" s="63">
        <v>523129.94</v>
      </c>
      <c r="AJ127" s="22">
        <f t="shared" ref="AJ127:AJ143" si="1648">IF(AH127&lt;=0," ",IF(AG127&lt;=0," ",IF(AH127/AG127*100&gt;200,"СВ.200",AH127/AG127)))</f>
        <v>0.12829787810383747</v>
      </c>
      <c r="AK127" s="22">
        <f t="shared" si="839"/>
        <v>0.21729194088948531</v>
      </c>
      <c r="AL127" s="21">
        <v>5000</v>
      </c>
      <c r="AM127" s="21">
        <v>200</v>
      </c>
      <c r="AN127" s="63">
        <v>1920</v>
      </c>
      <c r="AO127" s="22">
        <f t="shared" si="1561"/>
        <v>0.04</v>
      </c>
      <c r="AP127" s="22">
        <f t="shared" si="842"/>
        <v>0.10416666666666667</v>
      </c>
      <c r="AQ127" s="21">
        <f t="shared" si="1629"/>
        <v>227000</v>
      </c>
      <c r="AR127" s="21">
        <f>AW127+BB127+BG127+BL127+BQ127+BV127+CA127+CF127+++++CU127+CZ127+DE127+DI127+DM127+DR127</f>
        <v>95099.709999999992</v>
      </c>
      <c r="AS127" s="36">
        <v>111760.26999999999</v>
      </c>
      <c r="AT127" s="22">
        <f>IF(AR127&lt;=0," ",IF(AQ127&lt;=0," ",IF(AR127/AQ127*100&gt;200,"СВ.200",AR127/AQ127)))</f>
        <v>0.41894145374449338</v>
      </c>
      <c r="AU127" s="22">
        <f>IF(AS127=0," ",IF(AR127/AS127*100&gt;200,"св.200",AR127/AS127))</f>
        <v>0.85092591490697012</v>
      </c>
      <c r="AV127" s="21"/>
      <c r="AW127" s="21"/>
      <c r="AX127" s="63"/>
      <c r="AY127" s="22" t="str">
        <f t="shared" ref="AY127:AY143" si="1649">IF(AW127&lt;=0," ",IF(AV127&lt;=0," ",IF(AW127/AV127*100&gt;200,"СВ.200",AW127/AV127)))</f>
        <v xml:space="preserve"> </v>
      </c>
      <c r="AZ127" s="22" t="str">
        <f t="shared" si="848"/>
        <v xml:space="preserve"> </v>
      </c>
      <c r="BA127" s="21"/>
      <c r="BB127" s="21"/>
      <c r="BC127" s="63"/>
      <c r="BD127" s="22" t="str">
        <f t="shared" si="1630"/>
        <v xml:space="preserve"> </v>
      </c>
      <c r="BE127" s="22" t="str">
        <f t="shared" si="1631"/>
        <v xml:space="preserve"> </v>
      </c>
      <c r="BF127" s="21">
        <v>147000</v>
      </c>
      <c r="BG127" s="21">
        <v>60675</v>
      </c>
      <c r="BH127" s="63">
        <v>71475</v>
      </c>
      <c r="BI127" s="22">
        <f t="shared" si="1632"/>
        <v>0.41275510204081634</v>
      </c>
      <c r="BJ127" s="22">
        <f t="shared" si="1633"/>
        <v>0.84889821615949634</v>
      </c>
      <c r="BK127" s="21"/>
      <c r="BL127" s="21"/>
      <c r="BM127" s="63"/>
      <c r="BN127" s="22" t="str">
        <f t="shared" si="1518"/>
        <v xml:space="preserve"> </v>
      </c>
      <c r="BO127" s="22" t="str">
        <f t="shared" si="860"/>
        <v xml:space="preserve"> </v>
      </c>
      <c r="BP127" s="21"/>
      <c r="BQ127" s="21"/>
      <c r="BR127" s="63"/>
      <c r="BS127" s="22" t="str">
        <f t="shared" si="1643"/>
        <v xml:space="preserve"> </v>
      </c>
      <c r="BT127" s="22" t="str">
        <f t="shared" si="1644"/>
        <v xml:space="preserve"> </v>
      </c>
      <c r="BU127" s="21">
        <v>80000</v>
      </c>
      <c r="BV127" s="21">
        <v>34424.71</v>
      </c>
      <c r="BW127" s="63">
        <v>40285.269999999997</v>
      </c>
      <c r="BX127" s="22">
        <f t="shared" si="1636"/>
        <v>0.43030887499999998</v>
      </c>
      <c r="BY127" s="22">
        <f t="shared" si="1637"/>
        <v>0.85452350201450811</v>
      </c>
      <c r="BZ127" s="21"/>
      <c r="CA127" s="21"/>
      <c r="CB127" s="63"/>
      <c r="CC127" s="22" t="str">
        <f t="shared" si="1421"/>
        <v xml:space="preserve"> </v>
      </c>
      <c r="CD127" s="22" t="str">
        <f t="shared" si="868"/>
        <v xml:space="preserve"> </v>
      </c>
      <c r="CE127" s="21">
        <f t="shared" si="1638"/>
        <v>0</v>
      </c>
      <c r="CF127" s="21">
        <f t="shared" si="1639"/>
        <v>0</v>
      </c>
      <c r="CG127" s="21">
        <v>0</v>
      </c>
      <c r="CH127" s="28" t="str">
        <f t="shared" si="871"/>
        <v xml:space="preserve"> </v>
      </c>
      <c r="CI127" s="22" t="str">
        <f t="shared" si="912"/>
        <v xml:space="preserve"> </v>
      </c>
      <c r="CJ127" s="21"/>
      <c r="CK127" s="21"/>
      <c r="CL127" s="63"/>
      <c r="CM127" s="22" t="str">
        <f t="shared" si="874"/>
        <v xml:space="preserve"> </v>
      </c>
      <c r="CN127" s="22" t="str">
        <f t="shared" si="913"/>
        <v xml:space="preserve"> </v>
      </c>
      <c r="CO127" s="21"/>
      <c r="CP127" s="21"/>
      <c r="CQ127" s="63"/>
      <c r="CR127" s="22" t="str">
        <f t="shared" si="1640"/>
        <v xml:space="preserve"> </v>
      </c>
      <c r="CS127" s="22" t="str">
        <f t="shared" si="1641"/>
        <v xml:space="preserve"> </v>
      </c>
      <c r="CT127" s="21"/>
      <c r="CU127" s="21"/>
      <c r="CV127" s="63"/>
      <c r="CW127" s="22" t="str">
        <f t="shared" si="914"/>
        <v xml:space="preserve"> </v>
      </c>
      <c r="CX127" s="22" t="str">
        <f t="shared" si="915"/>
        <v xml:space="preserve"> </v>
      </c>
      <c r="CY127" s="21"/>
      <c r="CZ127" s="21"/>
      <c r="DA127" s="63"/>
      <c r="DB127" s="22" t="str">
        <f t="shared" ref="DB127:DB143" si="1650">IF(CZ127&lt;=0," ",IF(CY127&lt;=0," ",IF(CZ127/CY127*100&gt;200,"СВ.200",CZ127/CY127)))</f>
        <v xml:space="preserve"> </v>
      </c>
      <c r="DC127" s="22" t="str">
        <f t="shared" si="884"/>
        <v xml:space="preserve"> </v>
      </c>
      <c r="DD127" s="21"/>
      <c r="DE127" s="21"/>
      <c r="DF127" s="63"/>
      <c r="DG127" s="22" t="str">
        <f t="shared" ref="DG127:DG143" si="1651">IF(DE127&lt;=0," ",IF(DD127&lt;=0," ",IF(DE127/DD127*100&gt;200,"СВ.200",DE127/DD127)))</f>
        <v xml:space="preserve"> </v>
      </c>
      <c r="DH127" s="22" t="str">
        <f t="shared" si="888"/>
        <v xml:space="preserve"> </v>
      </c>
      <c r="DI127" s="21"/>
      <c r="DJ127" s="63"/>
      <c r="DK127" s="22" t="str">
        <f t="shared" si="1611"/>
        <v xml:space="preserve"> </v>
      </c>
      <c r="DL127" s="21"/>
      <c r="DM127" s="21"/>
      <c r="DN127" s="63"/>
      <c r="DO127" s="22" t="str">
        <f t="shared" ref="DO127:DO143" si="1652">IF(DM127&lt;=0," ",IF(DL127&lt;=0," ",IF(DM127/DL127*100&gt;200,"СВ.200",DM127/DL127)))</f>
        <v xml:space="preserve"> </v>
      </c>
      <c r="DP127" s="51" t="str">
        <f t="shared" si="1614"/>
        <v xml:space="preserve"> </v>
      </c>
      <c r="DQ127" s="21"/>
      <c r="DR127" s="21"/>
      <c r="DS127" s="63"/>
      <c r="DT127" s="22" t="str">
        <f t="shared" si="1623"/>
        <v xml:space="preserve"> </v>
      </c>
      <c r="DU127" s="22" t="str">
        <f t="shared" si="1624"/>
        <v xml:space="preserve"> </v>
      </c>
      <c r="DV127" s="57"/>
      <c r="DW127" s="57"/>
      <c r="DX127" s="57"/>
      <c r="DY127" s="57"/>
      <c r="DZ127" s="57"/>
      <c r="EA127" s="57"/>
      <c r="EB127" s="57"/>
      <c r="EC127" s="57"/>
      <c r="ED127" s="57"/>
      <c r="EE127" s="57"/>
      <c r="EF127" s="57"/>
      <c r="EG127" s="57"/>
      <c r="EH127" s="57"/>
      <c r="EI127" s="57"/>
      <c r="EJ127" s="57"/>
      <c r="EK127" s="57"/>
      <c r="EL127" s="57"/>
      <c r="EM127" s="57"/>
      <c r="EN127" s="57"/>
    </row>
    <row r="128" spans="1:144" s="14" customFormat="1" ht="15.75" customHeight="1" outlineLevel="1" x14ac:dyDescent="0.25">
      <c r="A128" s="13">
        <f t="shared" si="1642"/>
        <v>104</v>
      </c>
      <c r="B128" s="8" t="s">
        <v>92</v>
      </c>
      <c r="C128" s="21">
        <f>H128+AQ128</f>
        <v>4412933</v>
      </c>
      <c r="D128" s="21">
        <f>I128+AR128</f>
        <v>1714995.8</v>
      </c>
      <c r="E128" s="21">
        <v>1459146.28</v>
      </c>
      <c r="F128" s="22">
        <f>IF(D128&lt;=0," ",IF(D128/C128*100&gt;200,"СВ.200",D128/C128))</f>
        <v>0.38862946706872731</v>
      </c>
      <c r="G128" s="22">
        <f t="shared" si="1397"/>
        <v>1.1753419266504246</v>
      </c>
      <c r="H128" s="21">
        <f t="shared" si="1625"/>
        <v>3995000</v>
      </c>
      <c r="I128" s="21">
        <f>N128+S128+X128+AC128+AH128+AM128</f>
        <v>1470265.31</v>
      </c>
      <c r="J128" s="19">
        <v>1405954.47</v>
      </c>
      <c r="K128" s="22">
        <f>IF(I128&lt;=0," ",IF(I128/H128*100&gt;200,"СВ.200",I128/H128))</f>
        <v>0.36802636045056319</v>
      </c>
      <c r="L128" s="22">
        <f>IF(J128=0," ",IF(I128/J128*100&gt;200,"св.200",I128/J128))</f>
        <v>1.0457417657344197</v>
      </c>
      <c r="M128" s="21">
        <v>2000000</v>
      </c>
      <c r="N128" s="21">
        <v>1058100.98</v>
      </c>
      <c r="O128" s="63">
        <v>882665.19</v>
      </c>
      <c r="P128" s="22">
        <f t="shared" si="1645"/>
        <v>0.52905049000000004</v>
      </c>
      <c r="Q128" s="22">
        <f t="shared" ref="Q128:Q143" si="1653">IF(O128=0," ",IF(N128/O128*100&gt;200,"св.200",N128/O128))</f>
        <v>1.1987568921801481</v>
      </c>
      <c r="R128" s="21"/>
      <c r="S128" s="21"/>
      <c r="T128" s="63"/>
      <c r="U128" s="22" t="str">
        <f t="shared" si="1646"/>
        <v xml:space="preserve"> </v>
      </c>
      <c r="V128" s="22" t="str">
        <f t="shared" si="1626"/>
        <v xml:space="preserve"> </v>
      </c>
      <c r="W128" s="21">
        <v>82000</v>
      </c>
      <c r="X128" s="21">
        <v>-90271.05</v>
      </c>
      <c r="Y128" s="63">
        <v>-5817.72</v>
      </c>
      <c r="Z128" s="22" t="str">
        <f t="shared" ref="Z128:Z131" si="1654">IF(X128&lt;=0," ",IF(W128&lt;=0," ",IF(X128/W128*100&gt;200,"СВ.200",X128/W128)))</f>
        <v xml:space="preserve"> </v>
      </c>
      <c r="AA128" s="22" t="str">
        <f t="shared" ref="AA128:AA131" si="1655">IF(Y128=0," ",IF(X128/Y128*100&gt;200,"св.200",X128/Y128))</f>
        <v>св.200</v>
      </c>
      <c r="AB128" s="21">
        <v>410000</v>
      </c>
      <c r="AC128" s="21">
        <v>120633.5</v>
      </c>
      <c r="AD128" s="63">
        <v>28306.97</v>
      </c>
      <c r="AE128" s="22">
        <f t="shared" si="1647"/>
        <v>0.29422804878048781</v>
      </c>
      <c r="AF128" s="22" t="str">
        <f t="shared" ref="AF128:AF143" si="1656">IF(AD128=0," ",IF(AC128/AD128*100&gt;200,"св.200",AC128/AD128))</f>
        <v>св.200</v>
      </c>
      <c r="AG128" s="21">
        <v>1500000</v>
      </c>
      <c r="AH128" s="21">
        <v>381401.88</v>
      </c>
      <c r="AI128" s="63">
        <v>500400.03</v>
      </c>
      <c r="AJ128" s="22">
        <f t="shared" si="1648"/>
        <v>0.25426791999999998</v>
      </c>
      <c r="AK128" s="22">
        <f t="shared" ref="AK128:AK143" si="1657">IF(AI128=0," ",IF(AH128/AI128*100&gt;200,"св.200",AH128/AI128))</f>
        <v>0.76219395910108156</v>
      </c>
      <c r="AL128" s="21">
        <v>3000</v>
      </c>
      <c r="AM128" s="21">
        <v>400</v>
      </c>
      <c r="AN128" s="63">
        <v>400</v>
      </c>
      <c r="AO128" s="22">
        <f t="shared" si="1561"/>
        <v>0.13333333333333333</v>
      </c>
      <c r="AP128" s="22">
        <f t="shared" ref="AP128:AP143" si="1658">IF(AN128=0," ",IF(AM128/AN128*100&gt;200,"св.200",AM128/AN128))</f>
        <v>1</v>
      </c>
      <c r="AQ128" s="21">
        <f t="shared" si="1629"/>
        <v>417933</v>
      </c>
      <c r="AR128" s="21">
        <f>AW128+BB128+BG128+BL128+BQ128+BV128+CA128+CF128+++++CU128+CZ128+DE128+DI128+DM128+DR128</f>
        <v>244730.49</v>
      </c>
      <c r="AS128" s="36">
        <v>53191.81</v>
      </c>
      <c r="AT128" s="22">
        <f>IF(AR128&lt;=0," ",IF(AQ128&lt;=0," ",IF(AR128/AQ128*100&gt;200,"СВ.200",AR128/AQ128)))</f>
        <v>0.58557350101571304</v>
      </c>
      <c r="AU128" s="22" t="str">
        <f>IF(AS128=0," ",IF(AR128/AS128*100&gt;200,"св.200",AR128/AS128))</f>
        <v>св.200</v>
      </c>
      <c r="AV128" s="21"/>
      <c r="AW128" s="21"/>
      <c r="AX128" s="63"/>
      <c r="AY128" s="22" t="str">
        <f t="shared" si="1649"/>
        <v xml:space="preserve"> </v>
      </c>
      <c r="AZ128" s="22" t="str">
        <f t="shared" ref="AZ128:AZ143" si="1659">IF(AX128=0," ",IF(AW128/AX128*100&gt;200,"св.200",AW128/AX128))</f>
        <v xml:space="preserve"> </v>
      </c>
      <c r="BA128" s="21">
        <v>103053</v>
      </c>
      <c r="BB128" s="21">
        <v>141934.49</v>
      </c>
      <c r="BC128" s="63">
        <v>24691.81</v>
      </c>
      <c r="BD128" s="22">
        <f t="shared" si="1630"/>
        <v>1.3772960515462915</v>
      </c>
      <c r="BE128" s="22" t="str">
        <f t="shared" si="1631"/>
        <v>св.200</v>
      </c>
      <c r="BF128" s="21"/>
      <c r="BG128" s="21"/>
      <c r="BH128" s="63"/>
      <c r="BI128" s="22" t="str">
        <f t="shared" si="1632"/>
        <v xml:space="preserve"> </v>
      </c>
      <c r="BJ128" s="22" t="str">
        <f t="shared" si="1633"/>
        <v xml:space="preserve"> </v>
      </c>
      <c r="BK128" s="21"/>
      <c r="BL128" s="21"/>
      <c r="BM128" s="63"/>
      <c r="BN128" s="22" t="str">
        <f t="shared" si="1518"/>
        <v xml:space="preserve"> </v>
      </c>
      <c r="BO128" s="22" t="str">
        <f t="shared" ref="BO128:BO143" si="1660">IF(BM128=0," ",IF(BL128/BM128*100&gt;200,"св.200",BL128/BM128))</f>
        <v xml:space="preserve"> </v>
      </c>
      <c r="BP128" s="21">
        <v>116400</v>
      </c>
      <c r="BQ128" s="21">
        <v>41500</v>
      </c>
      <c r="BR128" s="63">
        <v>28500</v>
      </c>
      <c r="BS128" s="22">
        <f t="shared" si="1643"/>
        <v>0.35652920962199314</v>
      </c>
      <c r="BT128" s="22">
        <f t="shared" si="1644"/>
        <v>1.4561403508771931</v>
      </c>
      <c r="BU128" s="21"/>
      <c r="BV128" s="21"/>
      <c r="BW128" s="63"/>
      <c r="BX128" s="22" t="str">
        <f t="shared" si="1636"/>
        <v xml:space="preserve"> </v>
      </c>
      <c r="BY128" s="22" t="str">
        <f t="shared" si="1637"/>
        <v xml:space="preserve"> </v>
      </c>
      <c r="BZ128" s="21"/>
      <c r="CA128" s="21"/>
      <c r="CB128" s="63"/>
      <c r="CC128" s="22" t="str">
        <f t="shared" si="1421"/>
        <v xml:space="preserve"> </v>
      </c>
      <c r="CD128" s="22" t="str">
        <f t="shared" ref="CD128:CD143" si="1661">IF(CB128=0," ",IF(CA128/CB128*100&gt;200,"св.200",CA128/CB128))</f>
        <v xml:space="preserve"> </v>
      </c>
      <c r="CE128" s="21">
        <f t="shared" si="1638"/>
        <v>198480</v>
      </c>
      <c r="CF128" s="21">
        <f t="shared" si="1639"/>
        <v>61296</v>
      </c>
      <c r="CG128" s="21">
        <v>0</v>
      </c>
      <c r="CH128" s="28">
        <f t="shared" ref="CH128:CH143" si="1662">IF(CF128&lt;=0," ",IF(CE128&lt;=0," ",IF(CF128/CE128*100&gt;200,"СВ.200",CF128/CE128)))</f>
        <v>0.30882708585247887</v>
      </c>
      <c r="CI128" s="22" t="str">
        <f t="shared" ref="CI128:CI143" si="1663">IF(CG128=0," ",IF(CF128/CG128*100&gt;200,"св.200",CF128/CG128))</f>
        <v xml:space="preserve"> </v>
      </c>
      <c r="CJ128" s="21"/>
      <c r="CK128" s="21"/>
      <c r="CL128" s="63"/>
      <c r="CM128" s="22" t="str">
        <f t="shared" ref="CM128:CM143" si="1664">IF(CK128&lt;=0," ",IF(CJ128&lt;=0," ",IF(CK128/CJ128*100&gt;200,"СВ.200",CK128/CJ128)))</f>
        <v xml:space="preserve"> </v>
      </c>
      <c r="CN128" s="22" t="str">
        <f t="shared" ref="CN128:CN143" si="1665">IF(CL128=0," ",IF(CK128/CL128*100&gt;200,"св.200",CK128/CL128))</f>
        <v xml:space="preserve"> </v>
      </c>
      <c r="CO128" s="21">
        <v>198480</v>
      </c>
      <c r="CP128" s="21">
        <v>61296</v>
      </c>
      <c r="CQ128" s="63"/>
      <c r="CR128" s="22">
        <f t="shared" si="1640"/>
        <v>0.30882708585247887</v>
      </c>
      <c r="CS128" s="22" t="str">
        <f t="shared" si="1641"/>
        <v xml:space="preserve"> </v>
      </c>
      <c r="CT128" s="21"/>
      <c r="CU128" s="21"/>
      <c r="CV128" s="63"/>
      <c r="CW128" s="22" t="str">
        <f t="shared" si="914"/>
        <v xml:space="preserve"> </v>
      </c>
      <c r="CX128" s="22" t="str">
        <f t="shared" si="915"/>
        <v xml:space="preserve"> </v>
      </c>
      <c r="CY128" s="21"/>
      <c r="CZ128" s="21"/>
      <c r="DA128" s="63"/>
      <c r="DB128" s="22" t="str">
        <f t="shared" si="1650"/>
        <v xml:space="preserve"> </v>
      </c>
      <c r="DC128" s="22" t="str">
        <f t="shared" ref="DC128:DC143" si="1666">IF(DA128=0," ",IF(CZ128/DA128*100&gt;200,"св.200",CZ128/DA128))</f>
        <v xml:space="preserve"> </v>
      </c>
      <c r="DD128" s="21"/>
      <c r="DE128" s="21"/>
      <c r="DF128" s="63"/>
      <c r="DG128" s="22" t="str">
        <f>IF(DE128&lt;=0," ",IF(DF128&lt;=0," ",IF(DE128/DF128*100&gt;200,"СВ.200",DE128/DF128)))</f>
        <v xml:space="preserve"> </v>
      </c>
      <c r="DH128" s="22" t="str">
        <f t="shared" si="888"/>
        <v xml:space="preserve"> </v>
      </c>
      <c r="DI128" s="21"/>
      <c r="DJ128" s="63"/>
      <c r="DK128" s="22" t="str">
        <f t="shared" si="1611"/>
        <v xml:space="preserve"> </v>
      </c>
      <c r="DL128" s="21"/>
      <c r="DM128" s="21"/>
      <c r="DN128" s="63"/>
      <c r="DO128" s="22" t="str">
        <f t="shared" si="1652"/>
        <v xml:space="preserve"> </v>
      </c>
      <c r="DP128" s="51" t="str">
        <f t="shared" si="1614"/>
        <v xml:space="preserve"> </v>
      </c>
      <c r="DQ128" s="21"/>
      <c r="DR128" s="21"/>
      <c r="DS128" s="63"/>
      <c r="DT128" s="22" t="str">
        <f t="shared" si="1623"/>
        <v xml:space="preserve"> </v>
      </c>
      <c r="DU128" s="22" t="str">
        <f t="shared" si="1624"/>
        <v xml:space="preserve"> </v>
      </c>
      <c r="DV128" s="57"/>
      <c r="DW128" s="57"/>
      <c r="DX128" s="57"/>
      <c r="DY128" s="57"/>
      <c r="DZ128" s="57"/>
      <c r="EA128" s="57"/>
      <c r="EB128" s="57"/>
      <c r="EC128" s="57"/>
      <c r="ED128" s="57"/>
      <c r="EE128" s="57"/>
      <c r="EF128" s="57"/>
      <c r="EG128" s="57"/>
      <c r="EH128" s="57"/>
      <c r="EI128" s="57"/>
      <c r="EJ128" s="57"/>
      <c r="EK128" s="57"/>
      <c r="EL128" s="57"/>
      <c r="EM128" s="57"/>
      <c r="EN128" s="57"/>
    </row>
    <row r="129" spans="1:144" s="14" customFormat="1" ht="17.25" customHeight="1" outlineLevel="1" x14ac:dyDescent="0.25">
      <c r="A129" s="13">
        <f t="shared" si="1642"/>
        <v>105</v>
      </c>
      <c r="B129" s="8" t="s">
        <v>36</v>
      </c>
      <c r="C129" s="21">
        <f>H129+AQ129</f>
        <v>1220171.1800000002</v>
      </c>
      <c r="D129" s="21">
        <f>I129+AR129</f>
        <v>909660.61999999988</v>
      </c>
      <c r="E129" s="21">
        <v>519676.27</v>
      </c>
      <c r="F129" s="22">
        <f>IF(D129&lt;=0," ",IF(D129/C129*100&gt;200,"СВ.200",D129/C129))</f>
        <v>0.74551885416601937</v>
      </c>
      <c r="G129" s="22">
        <f t="shared" si="1397"/>
        <v>1.7504370942317606</v>
      </c>
      <c r="H129" s="21">
        <f t="shared" si="1625"/>
        <v>1168480.8700000001</v>
      </c>
      <c r="I129" s="21">
        <f>N129+S129+X129+AC129+AH129+AM129</f>
        <v>884460.61999999988</v>
      </c>
      <c r="J129" s="19">
        <v>491245.44000000006</v>
      </c>
      <c r="K129" s="22">
        <f>IF(I129&lt;=0," ",IF(I129/H129*100&gt;200,"СВ.200",I129/H129))</f>
        <v>0.75693204973051875</v>
      </c>
      <c r="L129" s="22">
        <f>IF(J129=0," ",IF(I129/J129*100&gt;200,"св.200",I129/J129))</f>
        <v>1.800445455534406</v>
      </c>
      <c r="M129" s="21">
        <v>300000</v>
      </c>
      <c r="N129" s="21">
        <v>190228.43</v>
      </c>
      <c r="O129" s="63">
        <v>140020.01</v>
      </c>
      <c r="P129" s="22">
        <f t="shared" si="1645"/>
        <v>0.63409476666666664</v>
      </c>
      <c r="Q129" s="22">
        <f t="shared" si="1653"/>
        <v>1.3585803200556834</v>
      </c>
      <c r="R129" s="21"/>
      <c r="S129" s="21"/>
      <c r="T129" s="63"/>
      <c r="U129" s="22" t="str">
        <f t="shared" si="1646"/>
        <v xml:space="preserve"> </v>
      </c>
      <c r="V129" s="22" t="str">
        <f t="shared" si="1626"/>
        <v xml:space="preserve"> </v>
      </c>
      <c r="W129" s="21">
        <v>470000</v>
      </c>
      <c r="X129" s="21">
        <v>624962.69999999995</v>
      </c>
      <c r="Y129" s="63">
        <v>271414.65000000002</v>
      </c>
      <c r="Z129" s="22">
        <f t="shared" si="1654"/>
        <v>1.3297078723404254</v>
      </c>
      <c r="AA129" s="22" t="str">
        <f t="shared" si="1655"/>
        <v>св.200</v>
      </c>
      <c r="AB129" s="21">
        <v>28000</v>
      </c>
      <c r="AC129" s="21">
        <v>4266.41</v>
      </c>
      <c r="AD129" s="63">
        <v>-14824.56</v>
      </c>
      <c r="AE129" s="22">
        <f t="shared" si="1647"/>
        <v>0.1523717857142857</v>
      </c>
      <c r="AF129" s="22">
        <f t="shared" si="1656"/>
        <v>-0.28779336452481558</v>
      </c>
      <c r="AG129" s="21">
        <v>370180.87</v>
      </c>
      <c r="AH129" s="21">
        <v>64803.08</v>
      </c>
      <c r="AI129" s="63">
        <v>94135.34</v>
      </c>
      <c r="AJ129" s="22">
        <f t="shared" si="1648"/>
        <v>0.17505788454168364</v>
      </c>
      <c r="AK129" s="22">
        <f t="shared" si="1657"/>
        <v>0.68840331378205044</v>
      </c>
      <c r="AL129" s="21">
        <v>300</v>
      </c>
      <c r="AM129" s="21">
        <v>200</v>
      </c>
      <c r="AN129" s="63">
        <v>500</v>
      </c>
      <c r="AO129" s="22">
        <f t="shared" si="1561"/>
        <v>0.66666666666666663</v>
      </c>
      <c r="AP129" s="22">
        <f t="shared" si="1658"/>
        <v>0.4</v>
      </c>
      <c r="AQ129" s="21">
        <f t="shared" si="1629"/>
        <v>51690.31</v>
      </c>
      <c r="AR129" s="21">
        <f>AW129+BB129+BG129+BL129+BQ129+BV129+CA129+CF129+++++CU129+CZ129+DE129+DI129+DM129+DR129</f>
        <v>25200</v>
      </c>
      <c r="AS129" s="36">
        <v>28430.83</v>
      </c>
      <c r="AT129" s="22">
        <f>IF(AR129&lt;=0," ",IF(AQ129&lt;=0," ",IF(AR129/AQ129*100&gt;200,"СВ.200",AR129/AQ129)))</f>
        <v>0.48751884057185962</v>
      </c>
      <c r="AU129" s="22">
        <f>IF(AS129=0," ",IF(AR129/AS129*100&gt;200,"св.200",AR129/AS129))</f>
        <v>0.88636174181337646</v>
      </c>
      <c r="AV129" s="21"/>
      <c r="AW129" s="21"/>
      <c r="AX129" s="63"/>
      <c r="AY129" s="22" t="str">
        <f t="shared" si="1649"/>
        <v xml:space="preserve"> </v>
      </c>
      <c r="AZ129" s="22" t="str">
        <f t="shared" si="1659"/>
        <v xml:space="preserve"> </v>
      </c>
      <c r="BA129" s="21">
        <v>1290.31</v>
      </c>
      <c r="BB129" s="21"/>
      <c r="BC129" s="63">
        <v>1290.31</v>
      </c>
      <c r="BD129" s="22" t="str">
        <f t="shared" si="1630"/>
        <v xml:space="preserve"> </v>
      </c>
      <c r="BE129" s="22">
        <f t="shared" si="1631"/>
        <v>0</v>
      </c>
      <c r="BF129" s="21"/>
      <c r="BG129" s="21"/>
      <c r="BH129" s="63"/>
      <c r="BI129" s="22" t="str">
        <f t="shared" si="1632"/>
        <v xml:space="preserve"> </v>
      </c>
      <c r="BJ129" s="22" t="str">
        <f t="shared" si="1633"/>
        <v xml:space="preserve"> </v>
      </c>
      <c r="BK129" s="21"/>
      <c r="BL129" s="21"/>
      <c r="BM129" s="63"/>
      <c r="BN129" s="22" t="str">
        <f t="shared" si="1518"/>
        <v xml:space="preserve"> </v>
      </c>
      <c r="BO129" s="22" t="str">
        <f t="shared" si="1660"/>
        <v xml:space="preserve"> </v>
      </c>
      <c r="BP129" s="21">
        <v>50400</v>
      </c>
      <c r="BQ129" s="21">
        <v>25200</v>
      </c>
      <c r="BR129" s="63">
        <v>25200</v>
      </c>
      <c r="BS129" s="22">
        <f t="shared" si="1643"/>
        <v>0.5</v>
      </c>
      <c r="BT129" s="22">
        <f t="shared" si="1644"/>
        <v>1</v>
      </c>
      <c r="BU129" s="21"/>
      <c r="BV129" s="21"/>
      <c r="BW129" s="63">
        <v>1940.52</v>
      </c>
      <c r="BX129" s="22" t="str">
        <f t="shared" si="1636"/>
        <v xml:space="preserve"> </v>
      </c>
      <c r="BY129" s="22">
        <f t="shared" si="1637"/>
        <v>0</v>
      </c>
      <c r="BZ129" s="21"/>
      <c r="CA129" s="21"/>
      <c r="CB129" s="63"/>
      <c r="CC129" s="22" t="str">
        <f t="shared" si="1421"/>
        <v xml:space="preserve"> </v>
      </c>
      <c r="CD129" s="22" t="str">
        <f t="shared" si="1661"/>
        <v xml:space="preserve"> </v>
      </c>
      <c r="CE129" s="21">
        <f t="shared" si="1638"/>
        <v>0</v>
      </c>
      <c r="CF129" s="21">
        <f t="shared" si="1639"/>
        <v>0</v>
      </c>
      <c r="CG129" s="21">
        <v>0</v>
      </c>
      <c r="CH129" s="28" t="str">
        <f t="shared" si="1662"/>
        <v xml:space="preserve"> </v>
      </c>
      <c r="CI129" s="22" t="str">
        <f t="shared" si="1663"/>
        <v xml:space="preserve"> </v>
      </c>
      <c r="CJ129" s="21"/>
      <c r="CK129" s="21"/>
      <c r="CL129" s="63"/>
      <c r="CM129" s="22" t="str">
        <f t="shared" si="1664"/>
        <v xml:space="preserve"> </v>
      </c>
      <c r="CN129" s="22" t="str">
        <f t="shared" si="1665"/>
        <v xml:space="preserve"> </v>
      </c>
      <c r="CO129" s="21"/>
      <c r="CP129" s="21"/>
      <c r="CQ129" s="63"/>
      <c r="CR129" s="22" t="str">
        <f t="shared" si="1640"/>
        <v xml:space="preserve"> </v>
      </c>
      <c r="CS129" s="22" t="str">
        <f t="shared" si="1641"/>
        <v xml:space="preserve"> </v>
      </c>
      <c r="CT129" s="21"/>
      <c r="CU129" s="21"/>
      <c r="CV129" s="63"/>
      <c r="CW129" s="22" t="str">
        <f t="shared" si="914"/>
        <v xml:space="preserve"> </v>
      </c>
      <c r="CX129" s="22" t="str">
        <f t="shared" si="915"/>
        <v xml:space="preserve"> </v>
      </c>
      <c r="CY129" s="21"/>
      <c r="CZ129" s="21"/>
      <c r="DA129" s="63"/>
      <c r="DB129" s="22" t="str">
        <f t="shared" si="1650"/>
        <v xml:space="preserve"> </v>
      </c>
      <c r="DC129" s="22" t="str">
        <f t="shared" si="1666"/>
        <v xml:space="preserve"> </v>
      </c>
      <c r="DD129" s="21"/>
      <c r="DE129" s="21"/>
      <c r="DF129" s="63"/>
      <c r="DG129" s="22" t="str">
        <f t="shared" si="1651"/>
        <v xml:space="preserve"> </v>
      </c>
      <c r="DH129" s="22" t="str">
        <f>IF(DE129=0," ",IF(DE129/DF129*100&gt;200,"св.200",DE129/DF129))</f>
        <v xml:space="preserve"> </v>
      </c>
      <c r="DI129" s="21"/>
      <c r="DJ129" s="63"/>
      <c r="DK129" s="22" t="str">
        <f t="shared" ref="DK129:DK145" si="1667">IF(DJ129=0," ",IF(DI129/DJ129*100&gt;200,"св.200",DI129/DJ129))</f>
        <v xml:space="preserve"> </v>
      </c>
      <c r="DL129" s="21"/>
      <c r="DM129" s="21"/>
      <c r="DN129" s="63"/>
      <c r="DO129" s="22" t="str">
        <f t="shared" si="1652"/>
        <v xml:space="preserve"> </v>
      </c>
      <c r="DP129" s="51" t="str">
        <f t="shared" si="1614"/>
        <v xml:space="preserve"> </v>
      </c>
      <c r="DQ129" s="21"/>
      <c r="DR129" s="21"/>
      <c r="DS129" s="63"/>
      <c r="DT129" s="22" t="str">
        <f t="shared" si="1623"/>
        <v xml:space="preserve"> </v>
      </c>
      <c r="DU129" s="22" t="str">
        <f t="shared" si="1624"/>
        <v xml:space="preserve"> </v>
      </c>
      <c r="DV129" s="57"/>
      <c r="DW129" s="57"/>
      <c r="DX129" s="57"/>
      <c r="DY129" s="57"/>
      <c r="DZ129" s="57"/>
      <c r="EA129" s="57"/>
      <c r="EB129" s="57"/>
      <c r="EC129" s="57"/>
      <c r="ED129" s="57"/>
      <c r="EE129" s="57"/>
      <c r="EF129" s="57"/>
      <c r="EG129" s="57"/>
      <c r="EH129" s="57"/>
      <c r="EI129" s="57"/>
      <c r="EJ129" s="57"/>
      <c r="EK129" s="57"/>
      <c r="EL129" s="57"/>
      <c r="EM129" s="57"/>
      <c r="EN129" s="57"/>
    </row>
    <row r="130" spans="1:144" s="14" customFormat="1" ht="15.75" customHeight="1" outlineLevel="1" x14ac:dyDescent="0.25">
      <c r="A130" s="13">
        <f t="shared" si="1642"/>
        <v>106</v>
      </c>
      <c r="B130" s="8" t="s">
        <v>84</v>
      </c>
      <c r="C130" s="21">
        <f>H130+AQ130</f>
        <v>2607211</v>
      </c>
      <c r="D130" s="21">
        <f>I130+AR130</f>
        <v>777483.95</v>
      </c>
      <c r="E130" s="21">
        <v>362382.54</v>
      </c>
      <c r="F130" s="22">
        <f>IF(D130&lt;=0," ",IF(D130/C130*100&gt;200,"СВ.200",D130/C130))</f>
        <v>0.29820522773185598</v>
      </c>
      <c r="G130" s="22" t="str">
        <f t="shared" si="1397"/>
        <v>св.200</v>
      </c>
      <c r="H130" s="21">
        <f t="shared" si="1625"/>
        <v>2136000</v>
      </c>
      <c r="I130" s="21">
        <f>N130+S130+X130+AC130+AH130+AM130</f>
        <v>509323.49</v>
      </c>
      <c r="J130" s="19">
        <v>305185.77</v>
      </c>
      <c r="K130" s="22">
        <f>IF(I130&lt;=0," ",IF(I130/H130*100&gt;200,"СВ.200",I130/H130))</f>
        <v>0.23844732677902622</v>
      </c>
      <c r="L130" s="22">
        <f>IF(J130=0," ",IF(I130/J130*100&gt;200,"св.200",I130/J130))</f>
        <v>1.6688965871508359</v>
      </c>
      <c r="M130" s="21">
        <v>1110000</v>
      </c>
      <c r="N130" s="21">
        <v>265444.67</v>
      </c>
      <c r="O130" s="63">
        <v>240903.82</v>
      </c>
      <c r="P130" s="22">
        <f t="shared" si="1645"/>
        <v>0.23913934234234233</v>
      </c>
      <c r="Q130" s="22">
        <f t="shared" si="1653"/>
        <v>1.1018699080819887</v>
      </c>
      <c r="R130" s="21"/>
      <c r="S130" s="21"/>
      <c r="T130" s="63"/>
      <c r="U130" s="22" t="str">
        <f t="shared" si="1646"/>
        <v xml:space="preserve"> </v>
      </c>
      <c r="V130" s="22" t="str">
        <f t="shared" si="1626"/>
        <v xml:space="preserve"> </v>
      </c>
      <c r="W130" s="21"/>
      <c r="X130" s="21"/>
      <c r="Y130" s="63"/>
      <c r="Z130" s="22" t="str">
        <f t="shared" si="1654"/>
        <v xml:space="preserve"> </v>
      </c>
      <c r="AA130" s="22" t="str">
        <f t="shared" si="1655"/>
        <v xml:space="preserve"> </v>
      </c>
      <c r="AB130" s="21">
        <v>288000</v>
      </c>
      <c r="AC130" s="21">
        <v>33557.589999999997</v>
      </c>
      <c r="AD130" s="63">
        <v>29122.63</v>
      </c>
      <c r="AE130" s="22">
        <f t="shared" si="1647"/>
        <v>0.11651940972222222</v>
      </c>
      <c r="AF130" s="22">
        <f t="shared" si="1656"/>
        <v>1.1522856967245059</v>
      </c>
      <c r="AG130" s="21">
        <v>732000</v>
      </c>
      <c r="AH130" s="21">
        <v>209981.23</v>
      </c>
      <c r="AI130" s="63">
        <v>34059.32</v>
      </c>
      <c r="AJ130" s="22">
        <f t="shared" si="1648"/>
        <v>0.28685960382513664</v>
      </c>
      <c r="AK130" s="22" t="str">
        <f t="shared" si="1657"/>
        <v>св.200</v>
      </c>
      <c r="AL130" s="21">
        <v>6000</v>
      </c>
      <c r="AM130" s="21">
        <v>340</v>
      </c>
      <c r="AN130" s="63">
        <v>1100</v>
      </c>
      <c r="AO130" s="22">
        <f t="shared" si="1561"/>
        <v>5.6666666666666664E-2</v>
      </c>
      <c r="AP130" s="22">
        <f t="shared" si="1658"/>
        <v>0.30909090909090908</v>
      </c>
      <c r="AQ130" s="21">
        <f t="shared" si="1629"/>
        <v>471211</v>
      </c>
      <c r="AR130" s="21">
        <f>AW130+BB130+BG130+BL130+BQ130+BV130+CA130+CF130+++++CU130+CZ130+DE130+DI130+DM130+DR130</f>
        <v>268160.45999999996</v>
      </c>
      <c r="AS130" s="36">
        <v>57196.77</v>
      </c>
      <c r="AT130" s="22">
        <f>IF(AR130&lt;=0," ",IF(AQ130&lt;=0," ",IF(AR130/AQ130*100&gt;200,"СВ.200",AR130/AQ130)))</f>
        <v>0.56908786085214469</v>
      </c>
      <c r="AU130" s="22" t="str">
        <f>IF(AS130=0," ",IF(AR130/AS130*100&gt;200,"св.200",AR130/AS130))</f>
        <v>св.200</v>
      </c>
      <c r="AV130" s="21"/>
      <c r="AW130" s="21"/>
      <c r="AX130" s="63"/>
      <c r="AY130" s="22" t="str">
        <f t="shared" si="1649"/>
        <v xml:space="preserve"> </v>
      </c>
      <c r="AZ130" s="22" t="str">
        <f t="shared" si="1659"/>
        <v xml:space="preserve"> </v>
      </c>
      <c r="BA130" s="21">
        <v>215537</v>
      </c>
      <c r="BB130" s="21"/>
      <c r="BC130" s="63"/>
      <c r="BD130" s="22" t="str">
        <f t="shared" si="1630"/>
        <v xml:space="preserve"> </v>
      </c>
      <c r="BE130" s="22" t="str">
        <f t="shared" si="1631"/>
        <v xml:space="preserve"> </v>
      </c>
      <c r="BF130" s="21">
        <v>106174</v>
      </c>
      <c r="BG130" s="21">
        <v>49825.14</v>
      </c>
      <c r="BH130" s="63">
        <v>53086.74</v>
      </c>
      <c r="BI130" s="22">
        <f t="shared" si="1632"/>
        <v>0.46927816602934802</v>
      </c>
      <c r="BJ130" s="22">
        <f t="shared" si="1633"/>
        <v>0.93856092877430408</v>
      </c>
      <c r="BK130" s="21"/>
      <c r="BL130" s="21"/>
      <c r="BM130" s="63"/>
      <c r="BN130" s="22" t="str">
        <f t="shared" si="1518"/>
        <v xml:space="preserve"> </v>
      </c>
      <c r="BO130" s="22" t="str">
        <f t="shared" si="1660"/>
        <v xml:space="preserve"> </v>
      </c>
      <c r="BP130" s="21"/>
      <c r="BQ130" s="21"/>
      <c r="BR130" s="63"/>
      <c r="BS130" s="22" t="str">
        <f t="shared" si="1643"/>
        <v xml:space="preserve"> </v>
      </c>
      <c r="BT130" s="22" t="str">
        <f t="shared" si="1644"/>
        <v xml:space="preserve"> </v>
      </c>
      <c r="BU130" s="21">
        <v>5500</v>
      </c>
      <c r="BV130" s="21">
        <v>2740.02</v>
      </c>
      <c r="BW130" s="63">
        <v>4110.03</v>
      </c>
      <c r="BX130" s="22">
        <f t="shared" si="1636"/>
        <v>0.49818545454545454</v>
      </c>
      <c r="BY130" s="22">
        <f t="shared" si="1637"/>
        <v>0.66666666666666674</v>
      </c>
      <c r="BZ130" s="21"/>
      <c r="CA130" s="21"/>
      <c r="CB130" s="63"/>
      <c r="CC130" s="22" t="str">
        <f t="shared" si="1421"/>
        <v xml:space="preserve"> </v>
      </c>
      <c r="CD130" s="22" t="str">
        <f t="shared" si="1661"/>
        <v xml:space="preserve"> </v>
      </c>
      <c r="CE130" s="21">
        <f t="shared" si="1638"/>
        <v>0</v>
      </c>
      <c r="CF130" s="21">
        <f t="shared" si="1639"/>
        <v>80835.3</v>
      </c>
      <c r="CG130" s="21">
        <v>0</v>
      </c>
      <c r="CH130" s="28" t="str">
        <f t="shared" si="1662"/>
        <v xml:space="preserve"> </v>
      </c>
      <c r="CI130" s="22" t="str">
        <f t="shared" si="1663"/>
        <v xml:space="preserve"> </v>
      </c>
      <c r="CJ130" s="21"/>
      <c r="CK130" s="21"/>
      <c r="CL130" s="63"/>
      <c r="CM130" s="22" t="str">
        <f t="shared" si="1664"/>
        <v xml:space="preserve"> </v>
      </c>
      <c r="CN130" s="22" t="str">
        <f t="shared" si="1665"/>
        <v xml:space="preserve"> </v>
      </c>
      <c r="CO130" s="21"/>
      <c r="CP130" s="21">
        <v>80835.3</v>
      </c>
      <c r="CQ130" s="63"/>
      <c r="CR130" s="22" t="str">
        <f t="shared" si="1640"/>
        <v xml:space="preserve"> </v>
      </c>
      <c r="CS130" s="22" t="str">
        <f t="shared" si="1641"/>
        <v xml:space="preserve"> </v>
      </c>
      <c r="CT130" s="21"/>
      <c r="CU130" s="21"/>
      <c r="CV130" s="63"/>
      <c r="CW130" s="22" t="str">
        <f t="shared" si="914"/>
        <v xml:space="preserve"> </v>
      </c>
      <c r="CX130" s="22" t="str">
        <f t="shared" si="915"/>
        <v xml:space="preserve"> </v>
      </c>
      <c r="CY130" s="21"/>
      <c r="CZ130" s="21"/>
      <c r="DA130" s="63"/>
      <c r="DB130" s="22" t="str">
        <f t="shared" si="1650"/>
        <v xml:space="preserve"> </v>
      </c>
      <c r="DC130" s="22" t="str">
        <f t="shared" si="1666"/>
        <v xml:space="preserve"> </v>
      </c>
      <c r="DD130" s="21"/>
      <c r="DE130" s="21"/>
      <c r="DF130" s="63"/>
      <c r="DG130" s="22" t="str">
        <f t="shared" si="1651"/>
        <v xml:space="preserve"> </v>
      </c>
      <c r="DH130" s="22" t="str">
        <f t="shared" ref="DH130:DH139" si="1668">IF(DF130=0," ",IF(DE130/DF130*100&gt;200,"св.200",DE130/DF130))</f>
        <v xml:space="preserve"> </v>
      </c>
      <c r="DI130" s="21"/>
      <c r="DJ130" s="63"/>
      <c r="DK130" s="22" t="str">
        <f t="shared" si="1667"/>
        <v xml:space="preserve"> </v>
      </c>
      <c r="DL130" s="21"/>
      <c r="DM130" s="21"/>
      <c r="DN130" s="63"/>
      <c r="DO130" s="22" t="str">
        <f t="shared" si="1652"/>
        <v xml:space="preserve"> </v>
      </c>
      <c r="DP130" s="51" t="str">
        <f t="shared" si="1614"/>
        <v xml:space="preserve"> </v>
      </c>
      <c r="DQ130" s="21">
        <v>144000</v>
      </c>
      <c r="DR130" s="21">
        <v>134760</v>
      </c>
      <c r="DS130" s="63"/>
      <c r="DT130" s="22">
        <f t="shared" si="1623"/>
        <v>0.93583333333333329</v>
      </c>
      <c r="DU130" s="22" t="str">
        <f t="shared" ref="DU130" si="1669">IF(DS130=0," ",IF(DR130/DS130*100&gt;200,"св.200",DR130/DS130))</f>
        <v xml:space="preserve"> </v>
      </c>
      <c r="DV130" s="57"/>
      <c r="DW130" s="57"/>
      <c r="DX130" s="57"/>
      <c r="DY130" s="57"/>
      <c r="DZ130" s="57"/>
      <c r="EA130" s="57"/>
      <c r="EB130" s="57"/>
      <c r="EC130" s="57"/>
      <c r="ED130" s="57"/>
      <c r="EE130" s="57"/>
      <c r="EF130" s="57"/>
      <c r="EG130" s="57"/>
      <c r="EH130" s="57"/>
      <c r="EI130" s="57"/>
      <c r="EJ130" s="57"/>
      <c r="EK130" s="57"/>
      <c r="EL130" s="57"/>
      <c r="EM130" s="57"/>
      <c r="EN130" s="57"/>
    </row>
    <row r="131" spans="1:144" s="16" customFormat="1" ht="15.75" x14ac:dyDescent="0.25">
      <c r="A131" s="15"/>
      <c r="B131" s="7" t="s">
        <v>141</v>
      </c>
      <c r="C131" s="24">
        <f>SUM(C132:C137)</f>
        <v>71437424.850000009</v>
      </c>
      <c r="D131" s="24">
        <f>SUM(D132:D137)</f>
        <v>37599817.369999997</v>
      </c>
      <c r="E131" s="24">
        <v>27244195.16</v>
      </c>
      <c r="F131" s="20">
        <f>IF(D131&lt;=0," ",IF(D131/C131*100&gt;200,"СВ.200",D131/C131))</f>
        <v>0.52633220540843717</v>
      </c>
      <c r="G131" s="20">
        <f t="shared" si="1397"/>
        <v>1.3801038037344613</v>
      </c>
      <c r="H131" s="24">
        <f>SUM(H132:H137)</f>
        <v>68493584.74000001</v>
      </c>
      <c r="I131" s="24">
        <f>SUM(I132:I137)</f>
        <v>35689897.029999994</v>
      </c>
      <c r="J131" s="39">
        <v>25551497.91</v>
      </c>
      <c r="K131" s="20">
        <f>IF(I131&lt;=0," ",IF(I131/H131*100&gt;200,"СВ.200",I131/H131))</f>
        <v>0.52106919451621603</v>
      </c>
      <c r="L131" s="20">
        <f>IF(J131=0," ",IF(I131/J131*100&gt;200,"св.200",I131/J131))</f>
        <v>1.3967829657466839</v>
      </c>
      <c r="M131" s="24">
        <f>SUM(M132:M137)</f>
        <v>59246793.740000002</v>
      </c>
      <c r="N131" s="24">
        <f>SUM(N132:N137)</f>
        <v>33069147.970000003</v>
      </c>
      <c r="O131" s="39">
        <v>23030891.720000003</v>
      </c>
      <c r="P131" s="20">
        <f t="shared" si="1645"/>
        <v>0.55815928394575098</v>
      </c>
      <c r="Q131" s="20">
        <f t="shared" si="1653"/>
        <v>1.4358605117005865</v>
      </c>
      <c r="R131" s="24">
        <f>SUM(R132:R137)</f>
        <v>3068300</v>
      </c>
      <c r="S131" s="24">
        <f>SUM(S132:S137)</f>
        <v>1476293.7</v>
      </c>
      <c r="T131" s="39">
        <v>1435711.17</v>
      </c>
      <c r="U131" s="20">
        <f t="shared" si="1646"/>
        <v>0.48114385816250038</v>
      </c>
      <c r="V131" s="20">
        <f t="shared" ref="V131:V143" si="1670">IF(T131=0," ",IF(S131/T131*100&gt;200,"св.200",S131/T131))</f>
        <v>1.0282665001484943</v>
      </c>
      <c r="W131" s="24">
        <f>SUM(W132:W137)</f>
        <v>700</v>
      </c>
      <c r="X131" s="24">
        <f>SUM(X132:X137)</f>
        <v>0</v>
      </c>
      <c r="Y131" s="39">
        <v>204.41999999999996</v>
      </c>
      <c r="Z131" s="20" t="str">
        <f t="shared" si="1654"/>
        <v xml:space="preserve"> </v>
      </c>
      <c r="AA131" s="20">
        <f t="shared" si="1655"/>
        <v>0</v>
      </c>
      <c r="AB131" s="24">
        <f>SUM(AB132:AB137)</f>
        <v>2114791</v>
      </c>
      <c r="AC131" s="24">
        <f>SUM(AC132:AC137)</f>
        <v>201223.37</v>
      </c>
      <c r="AD131" s="39">
        <v>351770.68</v>
      </c>
      <c r="AE131" s="20">
        <f t="shared" si="1647"/>
        <v>9.5150475862626607E-2</v>
      </c>
      <c r="AF131" s="20">
        <f t="shared" si="1656"/>
        <v>0.57202996565830899</v>
      </c>
      <c r="AG131" s="24">
        <f>SUM(AG132:AG137)</f>
        <v>4063000</v>
      </c>
      <c r="AH131" s="24">
        <f>SUM(AH132:AH137)</f>
        <v>943231.99</v>
      </c>
      <c r="AI131" s="39">
        <v>732919.91999999981</v>
      </c>
      <c r="AJ131" s="20">
        <f t="shared" si="1648"/>
        <v>0.23215160964804332</v>
      </c>
      <c r="AK131" s="20">
        <f t="shared" si="1657"/>
        <v>1.2869509536594397</v>
      </c>
      <c r="AL131" s="24">
        <f>SUM(AL132:AL137)</f>
        <v>0</v>
      </c>
      <c r="AM131" s="24">
        <f>SUM(AM132:AM137)</f>
        <v>0</v>
      </c>
      <c r="AN131" s="39">
        <v>0</v>
      </c>
      <c r="AO131" s="20" t="str">
        <f t="shared" si="1561"/>
        <v xml:space="preserve"> </v>
      </c>
      <c r="AP131" s="20" t="str">
        <f t="shared" si="1658"/>
        <v xml:space="preserve"> </v>
      </c>
      <c r="AQ131" s="24">
        <f>SUM(AQ132:AQ137)</f>
        <v>2943840.11</v>
      </c>
      <c r="AR131" s="24">
        <f>SUM(AR132:AR137)</f>
        <v>1909920.3399999999</v>
      </c>
      <c r="AS131" s="39">
        <v>1692697.2500000002</v>
      </c>
      <c r="AT131" s="20">
        <f>IF(AR131&lt;=0," ",IF(AQ131&lt;=0," ",IF(AR131/AQ131*100&gt;200,"СВ.200",AR131/AQ131)))</f>
        <v>0.64878535132127124</v>
      </c>
      <c r="AU131" s="20">
        <f>IF(AS131=0," ",IF(AR131/AS131*100&gt;200,"св.200",AR131/AS131))</f>
        <v>1.1283295580470751</v>
      </c>
      <c r="AV131" s="24">
        <f>SUM(AV132:AV137)</f>
        <v>900000</v>
      </c>
      <c r="AW131" s="24">
        <f>SUM(AW132:AW137)</f>
        <v>433103.37</v>
      </c>
      <c r="AX131" s="39">
        <v>485278.83</v>
      </c>
      <c r="AY131" s="20">
        <f t="shared" si="1649"/>
        <v>0.48122596666666667</v>
      </c>
      <c r="AZ131" s="20">
        <f t="shared" si="1659"/>
        <v>0.89248354394524065</v>
      </c>
      <c r="BA131" s="24">
        <f>SUM(BA132:BA137)</f>
        <v>444220.17000000004</v>
      </c>
      <c r="BB131" s="24">
        <f>SUM(BB132:BB137)</f>
        <v>86818.09</v>
      </c>
      <c r="BC131" s="39">
        <v>116273.37000000001</v>
      </c>
      <c r="BD131" s="20">
        <f t="shared" ref="BD131:BD143" si="1671">IF(BB131&lt;=0," ",IF(BA131&lt;=0," ",IF(BB131/BA131*100&gt;200,"СВ.200",BB131/BA131)))</f>
        <v>0.19543932460338301</v>
      </c>
      <c r="BE131" s="20">
        <f t="shared" ref="BE131:BE143" si="1672">IF(BC131=0," ",IF(BB131/BC131*100&gt;200,"св.200",BB131/BC131))</f>
        <v>0.74667217437664346</v>
      </c>
      <c r="BF131" s="24">
        <f>SUM(BF132:BF137)</f>
        <v>340392</v>
      </c>
      <c r="BG131" s="24">
        <f>SUM(BG132:BG137)</f>
        <v>198270.74</v>
      </c>
      <c r="BH131" s="39">
        <v>293289.15999999997</v>
      </c>
      <c r="BI131" s="20">
        <f t="shared" ref="BI131:BI143" si="1673">IF(BG131&lt;=0," ",IF(BF131&lt;=0," ",IF(BG131/BF131*100&gt;200,"СВ.200",BG131/BF131)))</f>
        <v>0.5824776728007709</v>
      </c>
      <c r="BJ131" s="20">
        <f t="shared" ref="BJ131:BJ143" si="1674">IF(BH131=0," ",IF(BG131/BH131*100&gt;200,"св.200",BG131/BH131))</f>
        <v>0.67602478045898462</v>
      </c>
      <c r="BK131" s="24">
        <f>SUM(BK132:BK137)</f>
        <v>0</v>
      </c>
      <c r="BL131" s="24">
        <f>SUM(BL132:BL137)</f>
        <v>0</v>
      </c>
      <c r="BM131" s="39">
        <v>0</v>
      </c>
      <c r="BN131" s="20" t="str">
        <f t="shared" si="1518"/>
        <v xml:space="preserve"> </v>
      </c>
      <c r="BO131" s="20" t="str">
        <f t="shared" si="1660"/>
        <v xml:space="preserve"> </v>
      </c>
      <c r="BP131" s="24">
        <f>SUM(BP132:BP137)</f>
        <v>0</v>
      </c>
      <c r="BQ131" s="24">
        <f>SUM(BQ132:BQ137)</f>
        <v>0</v>
      </c>
      <c r="BR131" s="39">
        <v>0</v>
      </c>
      <c r="BS131" s="20" t="str">
        <f t="shared" si="1400"/>
        <v xml:space="preserve"> </v>
      </c>
      <c r="BT131" s="20" t="str">
        <f t="shared" ref="BT131:BT143" si="1675">IF(BR131=0," ",IF(BQ131/BR131*100&gt;200,"св.200",BQ131/BR131))</f>
        <v xml:space="preserve"> </v>
      </c>
      <c r="BU131" s="24">
        <f>SUM(BU132:BU137)</f>
        <v>135000</v>
      </c>
      <c r="BV131" s="24">
        <f>SUM(BV132:BV137)</f>
        <v>72500</v>
      </c>
      <c r="BW131" s="39">
        <v>76500</v>
      </c>
      <c r="BX131" s="20">
        <f t="shared" si="1595"/>
        <v>0.53703703703703709</v>
      </c>
      <c r="BY131" s="20">
        <f t="shared" ref="BY131:BY143" si="1676">IF(BW131=0," ",IF(BV131/BW131*100&gt;200,"св.200",BV131/BW131))</f>
        <v>0.94771241830065356</v>
      </c>
      <c r="BZ131" s="24">
        <f>SUM(BZ132:BZ137)</f>
        <v>0</v>
      </c>
      <c r="CA131" s="24">
        <f>SUM(CA132:CA137)</f>
        <v>0</v>
      </c>
      <c r="CB131" s="39">
        <v>432457</v>
      </c>
      <c r="CC131" s="20" t="str">
        <f t="shared" si="1421"/>
        <v xml:space="preserve"> </v>
      </c>
      <c r="CD131" s="20">
        <f t="shared" si="1661"/>
        <v>0</v>
      </c>
      <c r="CE131" s="24">
        <f>SUM(CE132:CE137)</f>
        <v>862247.23</v>
      </c>
      <c r="CF131" s="24">
        <f>SUM(CF132:CF137)</f>
        <v>862247.23</v>
      </c>
      <c r="CG131" s="39">
        <v>47526.84</v>
      </c>
      <c r="CH131" s="20">
        <f t="shared" si="1662"/>
        <v>1</v>
      </c>
      <c r="CI131" s="20" t="str">
        <f t="shared" si="1663"/>
        <v>св.200</v>
      </c>
      <c r="CJ131" s="24">
        <f>SUM(CJ132:CJ137)</f>
        <v>862247.23</v>
      </c>
      <c r="CK131" s="24">
        <f>SUM(CK132:CK137)</f>
        <v>862247.23</v>
      </c>
      <c r="CL131" s="39">
        <v>47526.84</v>
      </c>
      <c r="CM131" s="20">
        <f t="shared" si="1664"/>
        <v>1</v>
      </c>
      <c r="CN131" s="20" t="str">
        <f t="shared" si="1665"/>
        <v>св.200</v>
      </c>
      <c r="CO131" s="24">
        <f>SUM(CO132:CO137)</f>
        <v>0</v>
      </c>
      <c r="CP131" s="24">
        <f>SUM(CP132:CP137)</f>
        <v>0</v>
      </c>
      <c r="CQ131" s="39">
        <v>0</v>
      </c>
      <c r="CR131" s="20" t="str">
        <f t="shared" ref="CR131:CR143" si="1677">IF(CP131&lt;=0," ",IF(CO131&lt;=0," ",IF(CP131/CO131*100&gt;200,"СВ.200",CP131/CO131)))</f>
        <v xml:space="preserve"> </v>
      </c>
      <c r="CS131" s="20" t="str">
        <f t="shared" ref="CS131:CS143" si="1678">IF(CQ131=0," ",IF(CP131/CQ131*100&gt;200,"св.200",CP131/CQ131))</f>
        <v xml:space="preserve"> </v>
      </c>
      <c r="CT131" s="24">
        <f>SUM(CT132:CT137)</f>
        <v>0</v>
      </c>
      <c r="CU131" s="24">
        <f>SUM(CU132:CU137)</f>
        <v>0</v>
      </c>
      <c r="CV131" s="39">
        <v>0</v>
      </c>
      <c r="CW131" s="31" t="str">
        <f t="shared" si="914"/>
        <v xml:space="preserve"> </v>
      </c>
      <c r="CX131" s="31" t="str">
        <f t="shared" si="915"/>
        <v xml:space="preserve"> </v>
      </c>
      <c r="CY131" s="24">
        <f>SUM(CY132:CY137)</f>
        <v>0</v>
      </c>
      <c r="CZ131" s="24">
        <f>SUM(CZ132:CZ137)</f>
        <v>0</v>
      </c>
      <c r="DA131" s="39">
        <v>0</v>
      </c>
      <c r="DB131" s="20" t="str">
        <f t="shared" si="1650"/>
        <v xml:space="preserve"> </v>
      </c>
      <c r="DC131" s="20" t="str">
        <f t="shared" si="1666"/>
        <v xml:space="preserve"> </v>
      </c>
      <c r="DD131" s="24">
        <f>SUM(DD132:DD137)</f>
        <v>20209</v>
      </c>
      <c r="DE131" s="24">
        <f>SUM(DE132:DE137)</f>
        <v>15209.2</v>
      </c>
      <c r="DF131" s="39">
        <v>5618.96</v>
      </c>
      <c r="DG131" s="20">
        <f t="shared" si="1651"/>
        <v>0.75259537829679846</v>
      </c>
      <c r="DH131" s="20" t="str">
        <f t="shared" si="1668"/>
        <v>св.200</v>
      </c>
      <c r="DI131" s="24">
        <f>SUM(DI132:DI137)</f>
        <v>0</v>
      </c>
      <c r="DJ131" s="39">
        <v>0</v>
      </c>
      <c r="DK131" s="20" t="str">
        <f t="shared" ref="DK131:DK142" si="1679">IF(DI131=0," ",IF(DI131/DJ131*100&gt;200,"св.200",DI131/DJ131))</f>
        <v xml:space="preserve"> </v>
      </c>
      <c r="DL131" s="24">
        <f>SUM(DL132:DL137)</f>
        <v>0</v>
      </c>
      <c r="DM131" s="24">
        <f>SUM(DM132:DM137)</f>
        <v>0</v>
      </c>
      <c r="DN131" s="39">
        <v>0</v>
      </c>
      <c r="DO131" s="20" t="str">
        <f t="shared" si="1652"/>
        <v xml:space="preserve"> </v>
      </c>
      <c r="DP131" s="50" t="str">
        <f t="shared" si="1614"/>
        <v xml:space="preserve"> </v>
      </c>
      <c r="DQ131" s="24">
        <f>SUM(DQ132:DQ137)</f>
        <v>241771.71</v>
      </c>
      <c r="DR131" s="24">
        <f>SUM(DR132:DR137)</f>
        <v>241771.71</v>
      </c>
      <c r="DS131" s="39">
        <v>235753.09</v>
      </c>
      <c r="DT131" s="20">
        <f t="shared" si="1112"/>
        <v>1</v>
      </c>
      <c r="DU131" s="20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</row>
    <row r="132" spans="1:144" s="14" customFormat="1" ht="15.75" customHeight="1" outlineLevel="1" x14ac:dyDescent="0.25">
      <c r="A132" s="13">
        <v>107</v>
      </c>
      <c r="B132" s="8" t="s">
        <v>107</v>
      </c>
      <c r="C132" s="21">
        <f>H132+AQ132</f>
        <v>66155014.370000005</v>
      </c>
      <c r="D132" s="21">
        <f>I132+AR132</f>
        <v>35661104.289999999</v>
      </c>
      <c r="E132" s="21">
        <v>26643744.420000002</v>
      </c>
      <c r="F132" s="22">
        <f>IF(D132&lt;=0," ",IF(D132/C132*100&gt;200,"СВ.200",D132/C132))</f>
        <v>0.53905368519081764</v>
      </c>
      <c r="G132" s="22">
        <f t="shared" si="1397"/>
        <v>1.3384419144642132</v>
      </c>
      <c r="H132" s="21">
        <f t="shared" ref="H132" si="1680">M132+R132+W132+AB132+AG132+AL132</f>
        <v>63781381.740000002</v>
      </c>
      <c r="I132" s="21">
        <f>N132+S132+X132+AC132+AH132+AM132</f>
        <v>33944475.259999998</v>
      </c>
      <c r="J132" s="19">
        <v>25194234.140000001</v>
      </c>
      <c r="K132" s="22">
        <f>IF(I132&lt;=0," ",IF(I132/H132*100&gt;200,"СВ.200",I132/H132))</f>
        <v>0.53220037468570525</v>
      </c>
      <c r="L132" s="22">
        <f>IF(J132=0," ",IF(I132/J132*100&gt;200,"св.200",I132/J132))</f>
        <v>1.3473112566699357</v>
      </c>
      <c r="M132" s="21">
        <v>56528290.740000002</v>
      </c>
      <c r="N132" s="21">
        <v>31761031.5</v>
      </c>
      <c r="O132" s="63">
        <v>21999601.550000001</v>
      </c>
      <c r="P132" s="22">
        <f t="shared" si="1645"/>
        <v>0.56186081489857553</v>
      </c>
      <c r="Q132" s="22">
        <f t="shared" si="1653"/>
        <v>1.4437093975458841</v>
      </c>
      <c r="R132" s="21">
        <v>3068300</v>
      </c>
      <c r="S132" s="21">
        <v>1476293.7</v>
      </c>
      <c r="T132" s="63">
        <v>1435711.17</v>
      </c>
      <c r="U132" s="22">
        <f t="shared" si="1646"/>
        <v>0.48114385816250038</v>
      </c>
      <c r="V132" s="22">
        <f t="shared" si="1670"/>
        <v>1.0282665001484943</v>
      </c>
      <c r="W132" s="21"/>
      <c r="X132" s="21"/>
      <c r="Y132" s="63"/>
      <c r="Z132" s="22" t="str">
        <f t="shared" ref="Z132:Z143" si="1681">IF(X132&lt;=0," ",IF(W132&lt;=0," ",IF(X132/W132*100&gt;200,"СВ.200",X132/W132)))</f>
        <v xml:space="preserve"> </v>
      </c>
      <c r="AA132" s="22" t="str">
        <f t="shared" ref="AA132:AA143" si="1682">IF(Y132=0," ",IF(X132/Y132*100&gt;200,"св.200",X132/Y132))</f>
        <v xml:space="preserve"> </v>
      </c>
      <c r="AB132" s="21">
        <v>1693791</v>
      </c>
      <c r="AC132" s="21">
        <v>93124.58</v>
      </c>
      <c r="AD132" s="63">
        <v>293636.44</v>
      </c>
      <c r="AE132" s="22">
        <f t="shared" si="1647"/>
        <v>5.4979970964540492E-2</v>
      </c>
      <c r="AF132" s="22">
        <f t="shared" si="1656"/>
        <v>0.31714245003106561</v>
      </c>
      <c r="AG132" s="21">
        <v>2491000</v>
      </c>
      <c r="AH132" s="21">
        <v>614025.48</v>
      </c>
      <c r="AI132" s="63">
        <v>1465284.98</v>
      </c>
      <c r="AJ132" s="22">
        <f t="shared" si="1648"/>
        <v>0.24649758329987956</v>
      </c>
      <c r="AK132" s="22">
        <f t="shared" si="1657"/>
        <v>0.41904850481713118</v>
      </c>
      <c r="AL132" s="21"/>
      <c r="AM132" s="21"/>
      <c r="AN132" s="63"/>
      <c r="AO132" s="22" t="str">
        <f t="shared" si="1561"/>
        <v xml:space="preserve"> </v>
      </c>
      <c r="AP132" s="22" t="str">
        <f t="shared" si="1658"/>
        <v xml:space="preserve"> </v>
      </c>
      <c r="AQ132" s="21">
        <f t="shared" ref="AQ132" si="1683">AV132+BA132+BF132+BK132+BP132+BU132+BZ132+CE132+CT132+CY132+DD132+DL132+DQ132</f>
        <v>2373632.63</v>
      </c>
      <c r="AR132" s="21">
        <f>AW132+BB132+BG132+BL132+BQ132+BV132+CA132+CF132+++++CU132+CZ132+DE132+DI132+DM132+DR132</f>
        <v>1716629.0299999998</v>
      </c>
      <c r="AS132" s="36">
        <v>1449510.28</v>
      </c>
      <c r="AT132" s="22">
        <f>IF(AR132&lt;=0," ",IF(AQ132&lt;=0," ",IF(AR132/AQ132*100&gt;200,"СВ.200",AR132/AQ132)))</f>
        <v>0.72320754623262817</v>
      </c>
      <c r="AU132" s="22">
        <f>IF(AS132=0," ",IF(AR132/AS132*100&gt;200,"св.200",AR132/AS132))</f>
        <v>1.184282066630117</v>
      </c>
      <c r="AV132" s="21">
        <v>900000</v>
      </c>
      <c r="AW132" s="21">
        <v>433103.37</v>
      </c>
      <c r="AX132" s="63">
        <v>485278.83</v>
      </c>
      <c r="AY132" s="22">
        <f>IF(AW132&lt;=0," ",IF(AV132&lt;=0," ",IF(AW132/AV132*100&gt;200,"СВ.200",AW132/AV132)))</f>
        <v>0.48122596666666667</v>
      </c>
      <c r="AZ132" s="22">
        <f t="shared" si="1659"/>
        <v>0.89248354394524065</v>
      </c>
      <c r="BA132" s="21">
        <v>150000</v>
      </c>
      <c r="BB132" s="21">
        <v>86818.09</v>
      </c>
      <c r="BC132" s="63">
        <v>90735.49</v>
      </c>
      <c r="BD132" s="22">
        <f t="shared" si="1671"/>
        <v>0.57878726666666669</v>
      </c>
      <c r="BE132" s="22">
        <f t="shared" si="1672"/>
        <v>0.95682615479345501</v>
      </c>
      <c r="BF132" s="21">
        <v>300000</v>
      </c>
      <c r="BG132" s="21">
        <v>178074.74</v>
      </c>
      <c r="BH132" s="63">
        <v>273093.15999999997</v>
      </c>
      <c r="BI132" s="22">
        <f t="shared" si="1673"/>
        <v>0.59358246666666659</v>
      </c>
      <c r="BJ132" s="22">
        <f t="shared" si="1674"/>
        <v>0.65206591040215001</v>
      </c>
      <c r="BK132" s="21"/>
      <c r="BL132" s="21"/>
      <c r="BM132" s="63"/>
      <c r="BN132" s="22" t="str">
        <f t="shared" si="1518"/>
        <v xml:space="preserve"> </v>
      </c>
      <c r="BO132" s="22" t="str">
        <f>IF(BM132=0," ",IF(BL132/BM132*100&gt;200,"св.200",BL132/BM132))</f>
        <v xml:space="preserve"> </v>
      </c>
      <c r="BP132" s="21"/>
      <c r="BQ132" s="21"/>
      <c r="BR132" s="63"/>
      <c r="BS132" s="22" t="str">
        <f t="shared" si="1400"/>
        <v xml:space="preserve"> </v>
      </c>
      <c r="BT132" s="22" t="str">
        <f t="shared" si="1675"/>
        <v xml:space="preserve"> </v>
      </c>
      <c r="BU132" s="21"/>
      <c r="BV132" s="21"/>
      <c r="BW132" s="63">
        <v>9000</v>
      </c>
      <c r="BX132" s="22" t="str">
        <f t="shared" si="1595"/>
        <v xml:space="preserve"> </v>
      </c>
      <c r="BY132" s="22">
        <f t="shared" si="1676"/>
        <v>0</v>
      </c>
      <c r="BZ132" s="21"/>
      <c r="CA132" s="21"/>
      <c r="CB132" s="63">
        <v>432457</v>
      </c>
      <c r="CC132" s="22" t="str">
        <f t="shared" si="1421"/>
        <v xml:space="preserve"> </v>
      </c>
      <c r="CD132" s="22">
        <f t="shared" si="1661"/>
        <v>0</v>
      </c>
      <c r="CE132" s="21">
        <f t="shared" ref="CE132" si="1684">CJ132+CO132</f>
        <v>862247.23</v>
      </c>
      <c r="CF132" s="21">
        <f t="shared" ref="CF132" si="1685">CK132+CP132</f>
        <v>862247.23</v>
      </c>
      <c r="CG132" s="21">
        <v>47526.84</v>
      </c>
      <c r="CH132" s="28">
        <f t="shared" si="1662"/>
        <v>1</v>
      </c>
      <c r="CI132" s="22" t="str">
        <f t="shared" si="1663"/>
        <v>св.200</v>
      </c>
      <c r="CJ132" s="21">
        <v>862247.23</v>
      </c>
      <c r="CK132" s="21">
        <v>862247.23</v>
      </c>
      <c r="CL132" s="63">
        <v>47526.84</v>
      </c>
      <c r="CM132" s="22">
        <f t="shared" si="1664"/>
        <v>1</v>
      </c>
      <c r="CN132" s="22" t="str">
        <f t="shared" si="1665"/>
        <v>св.200</v>
      </c>
      <c r="CO132" s="21"/>
      <c r="CP132" s="21"/>
      <c r="CQ132" s="63"/>
      <c r="CR132" s="22" t="str">
        <f t="shared" si="1677"/>
        <v xml:space="preserve"> </v>
      </c>
      <c r="CS132" s="22" t="str">
        <f t="shared" si="1678"/>
        <v xml:space="preserve"> </v>
      </c>
      <c r="CT132" s="21"/>
      <c r="CU132" s="21"/>
      <c r="CV132" s="63"/>
      <c r="CW132" s="22" t="str">
        <f t="shared" si="914"/>
        <v xml:space="preserve"> </v>
      </c>
      <c r="CX132" s="22" t="str">
        <f t="shared" si="915"/>
        <v xml:space="preserve"> </v>
      </c>
      <c r="CY132" s="21"/>
      <c r="CZ132" s="21"/>
      <c r="DA132" s="63"/>
      <c r="DB132" s="22" t="str">
        <f t="shared" si="1650"/>
        <v xml:space="preserve"> </v>
      </c>
      <c r="DC132" s="22" t="str">
        <f t="shared" si="1666"/>
        <v xml:space="preserve"> </v>
      </c>
      <c r="DD132" s="21">
        <v>20209</v>
      </c>
      <c r="DE132" s="21">
        <v>15209.2</v>
      </c>
      <c r="DF132" s="63">
        <v>5618.96</v>
      </c>
      <c r="DG132" s="22">
        <f t="shared" si="1651"/>
        <v>0.75259537829679846</v>
      </c>
      <c r="DH132" s="22" t="str">
        <f t="shared" si="1668"/>
        <v>св.200</v>
      </c>
      <c r="DI132" s="21"/>
      <c r="DJ132" s="63"/>
      <c r="DK132" s="22" t="str">
        <f t="shared" si="1679"/>
        <v xml:space="preserve"> </v>
      </c>
      <c r="DL132" s="21"/>
      <c r="DM132" s="21"/>
      <c r="DN132" s="63"/>
      <c r="DO132" s="22" t="str">
        <f t="shared" si="1652"/>
        <v xml:space="preserve"> </v>
      </c>
      <c r="DP132" s="51" t="str">
        <f t="shared" ref="DP132:DP143" si="1686">IF(DN132=0," ",IF(DM132/DN132*100&gt;200,"св.200",DM132/DN132))</f>
        <v xml:space="preserve"> </v>
      </c>
      <c r="DQ132" s="21">
        <v>141176.4</v>
      </c>
      <c r="DR132" s="21">
        <v>141176.4</v>
      </c>
      <c r="DS132" s="63">
        <v>105800</v>
      </c>
      <c r="DT132" s="22">
        <f t="shared" si="1112"/>
        <v>1</v>
      </c>
      <c r="DU132" s="22">
        <f t="shared" ref="DU132" si="1687">IF(DS132=0," ",IF(DR132/DS132*100&gt;200,"св.200",DR132/DS132))</f>
        <v>1.3343705103969754</v>
      </c>
      <c r="DV132" s="57"/>
      <c r="DW132" s="57"/>
      <c r="DX132" s="57"/>
      <c r="DY132" s="57"/>
      <c r="DZ132" s="57"/>
      <c r="EA132" s="57"/>
      <c r="EB132" s="57"/>
      <c r="EC132" s="57"/>
      <c r="ED132" s="57"/>
      <c r="EE132" s="57"/>
      <c r="EF132" s="57"/>
      <c r="EG132" s="57"/>
      <c r="EH132" s="57"/>
      <c r="EI132" s="57"/>
      <c r="EJ132" s="57"/>
      <c r="EK132" s="57"/>
      <c r="EL132" s="57"/>
      <c r="EM132" s="57"/>
      <c r="EN132" s="57"/>
    </row>
    <row r="133" spans="1:144" s="14" customFormat="1" ht="15.75" customHeight="1" outlineLevel="1" x14ac:dyDescent="0.25">
      <c r="A133" s="13">
        <v>108</v>
      </c>
      <c r="B133" s="8" t="s">
        <v>81</v>
      </c>
      <c r="C133" s="21">
        <f>H133+AQ133</f>
        <v>415000</v>
      </c>
      <c r="D133" s="21">
        <f>I133+AR133</f>
        <v>148653.51</v>
      </c>
      <c r="E133" s="21">
        <v>182560.16</v>
      </c>
      <c r="F133" s="22">
        <f>IF(D133&lt;=0," ",IF(D133/C133*100&gt;200,"СВ.200",D133/C133))</f>
        <v>0.35820122891566269</v>
      </c>
      <c r="G133" s="22">
        <f t="shared" si="1397"/>
        <v>0.8142713612871505</v>
      </c>
      <c r="H133" s="21">
        <f t="shared" ref="H133:H137" si="1688">M133+R133+W133+AB133+AG133+AL133</f>
        <v>315000</v>
      </c>
      <c r="I133" s="21">
        <f>N133+S133+X133+AC133+AH133+AM133</f>
        <v>148653.51</v>
      </c>
      <c r="J133" s="19">
        <v>181717.48</v>
      </c>
      <c r="K133" s="22">
        <f>IF(I133&lt;=0," ",IF(I133/H133*100&gt;200,"СВ.200",I133/H133))</f>
        <v>0.47191590476190481</v>
      </c>
      <c r="L133" s="22">
        <f>IF(J133=0," ",IF(I133/J133*100&gt;200,"св.200",I133/J133))</f>
        <v>0.81804738872672023</v>
      </c>
      <c r="M133" s="21">
        <v>35000</v>
      </c>
      <c r="N133" s="21">
        <v>26524.13</v>
      </c>
      <c r="O133" s="63">
        <v>12717.75</v>
      </c>
      <c r="P133" s="22">
        <f t="shared" ref="P133:P137" si="1689">IF(N133&lt;=0," ",IF(M133&lt;=0," ",IF(N133/M133*100&gt;200,"СВ.200",N133/M133)))</f>
        <v>0.75783228571428574</v>
      </c>
      <c r="Q133" s="22" t="str">
        <f t="shared" ref="Q133:Q136" si="1690">IF(O133=0," ",IF(N133/O133*100&gt;200,"св.200",N133/O133))</f>
        <v>св.200</v>
      </c>
      <c r="R133" s="21"/>
      <c r="S133" s="21"/>
      <c r="T133" s="63"/>
      <c r="U133" s="22" t="str">
        <f t="shared" ref="U133:U137" si="1691">IF(S133&lt;=0," ",IF(R133&lt;=0," ",IF(S133/R133*100&gt;200,"СВ.200",S133/R133)))</f>
        <v xml:space="preserve"> </v>
      </c>
      <c r="V133" s="22" t="str">
        <f t="shared" ref="V133:V137" si="1692">IF(S133=0," ",IF(S133/T133*100&gt;200,"св.200",S133/T133))</f>
        <v xml:space="preserve"> </v>
      </c>
      <c r="W133" s="21"/>
      <c r="X133" s="21"/>
      <c r="Y133" s="63"/>
      <c r="Z133" s="22" t="str">
        <f t="shared" ref="Z133:Z137" si="1693">IF(X133&lt;=0," ",IF(W133&lt;=0," ",IF(X133/W133*100&gt;200,"СВ.200",X133/W133)))</f>
        <v xml:space="preserve"> </v>
      </c>
      <c r="AA133" s="22" t="str">
        <f t="shared" ref="AA133:AA137" si="1694">IF(Y133=0," ",IF(X133/Y133*100&gt;200,"св.200",X133/Y133))</f>
        <v xml:space="preserve"> </v>
      </c>
      <c r="AB133" s="21">
        <v>20000</v>
      </c>
      <c r="AC133" s="21">
        <v>8456.74</v>
      </c>
      <c r="AD133" s="63">
        <v>5982.25</v>
      </c>
      <c r="AE133" s="22">
        <f t="shared" ref="AE133:AE137" si="1695">IF(AC133&lt;=0," ",IF(AB133&lt;=0," ",IF(AC133/AB133*100&gt;200,"СВ.200",AC133/AB133)))</f>
        <v>0.42283699999999996</v>
      </c>
      <c r="AF133" s="22">
        <f t="shared" ref="AF133:AF137" si="1696">IF(AD133=0," ",IF(AC133/AD133*100&gt;200,"св.200",AC133/AD133))</f>
        <v>1.4136386810982489</v>
      </c>
      <c r="AG133" s="21">
        <v>260000</v>
      </c>
      <c r="AH133" s="21">
        <v>113672.64</v>
      </c>
      <c r="AI133" s="63">
        <v>163017.48000000001</v>
      </c>
      <c r="AJ133" s="22">
        <f t="shared" ref="AJ133:AJ137" si="1697">IF(AH133&lt;=0," ",IF(AG133&lt;=0," ",IF(AH133/AG133*100&gt;200,"СВ.200",AH133/AG133)))</f>
        <v>0.43720246153846154</v>
      </c>
      <c r="AK133" s="22">
        <f t="shared" ref="AK133:AK137" si="1698">IF(AI133=0," ",IF(AH133/AI133*100&gt;200,"св.200",AH133/AI133))</f>
        <v>0.69730338120795388</v>
      </c>
      <c r="AL133" s="21"/>
      <c r="AM133" s="21"/>
      <c r="AN133" s="63"/>
      <c r="AO133" s="22" t="str">
        <f t="shared" ref="AO133:AO137" si="1699">IF(AM133&lt;=0," ",IF(AL133&lt;=0," ",IF(AM133/AL133*100&gt;200,"СВ.200",AM133/AL133)))</f>
        <v xml:space="preserve"> </v>
      </c>
      <c r="AP133" s="22" t="str">
        <f t="shared" ref="AP133:AP137" si="1700">IF(AN133=0," ",IF(AM133/AN133*100&gt;200,"св.200",AM133/AN133))</f>
        <v xml:space="preserve"> </v>
      </c>
      <c r="AQ133" s="21">
        <f t="shared" ref="AQ133:AQ137" si="1701">AV133+BA133+BF133+BK133+BP133+BU133+BZ133+CE133+CT133+CY133+DD133+DL133+DQ133</f>
        <v>100000</v>
      </c>
      <c r="AR133" s="21">
        <f>AW133+BB133+BG133+BL133+BQ133+BV133+CA133+CF133+++++CU133+CZ133+DE133+DI133+DM133+DR133</f>
        <v>0</v>
      </c>
      <c r="AS133" s="36">
        <v>842.68</v>
      </c>
      <c r="AT133" s="22" t="str">
        <f>IF(AR133&lt;=0," ",IF(AQ133&lt;=0," ",IF(AR133/AQ133*100&gt;200,"СВ.200",AR133/AQ133)))</f>
        <v xml:space="preserve"> </v>
      </c>
      <c r="AU133" s="22">
        <f>IF(AS133=0," ",IF(AR133/AS133*100&gt;200,"св.200",AR133/AS133))</f>
        <v>0</v>
      </c>
      <c r="AV133" s="21"/>
      <c r="AW133" s="21"/>
      <c r="AX133" s="63"/>
      <c r="AY133" s="22" t="str">
        <f t="shared" ref="AY133:AY137" si="1702">IF(AW133&lt;=0," ",IF(AV133&lt;=0," ",IF(AW133/AV133*100&gt;200,"СВ.200",AW133/AV133)))</f>
        <v xml:space="preserve"> </v>
      </c>
      <c r="AZ133" s="22" t="str">
        <f t="shared" ref="AZ133:AZ137" si="1703">IF(AX133=0," ",IF(AW133/AX133*100&gt;200,"св.200",AW133/AX133))</f>
        <v xml:space="preserve"> </v>
      </c>
      <c r="BA133" s="21">
        <v>100000</v>
      </c>
      <c r="BB133" s="21"/>
      <c r="BC133" s="63">
        <v>842.68</v>
      </c>
      <c r="BD133" s="22" t="str">
        <f t="shared" ref="BD133:BD137" si="1704">IF(BB133&lt;=0," ",IF(BA133&lt;=0," ",IF(BB133/BA133*100&gt;200,"СВ.200",BB133/BA133)))</f>
        <v xml:space="preserve"> </v>
      </c>
      <c r="BE133" s="22">
        <f t="shared" ref="BE133:BE137" si="1705">IF(BC133=0," ",IF(BB133/BC133*100&gt;200,"св.200",BB133/BC133))</f>
        <v>0</v>
      </c>
      <c r="BF133" s="21"/>
      <c r="BG133" s="21"/>
      <c r="BH133" s="63"/>
      <c r="BI133" s="22" t="str">
        <f t="shared" ref="BI133:BI137" si="1706">IF(BG133&lt;=0," ",IF(BF133&lt;=0," ",IF(BG133/BF133*100&gt;200,"СВ.200",BG133/BF133)))</f>
        <v xml:space="preserve"> </v>
      </c>
      <c r="BJ133" s="22" t="str">
        <f t="shared" ref="BJ133:BJ137" si="1707">IF(BH133=0," ",IF(BG133/BH133*100&gt;200,"св.200",BG133/BH133))</f>
        <v xml:space="preserve"> </v>
      </c>
      <c r="BK133" s="21"/>
      <c r="BL133" s="21"/>
      <c r="BM133" s="63"/>
      <c r="BN133" s="22" t="str">
        <f t="shared" si="1518"/>
        <v xml:space="preserve"> </v>
      </c>
      <c r="BO133" s="22" t="str">
        <f t="shared" ref="BO133:BO137" si="1708">IF(BM133=0," ",IF(BL133/BM133*100&gt;200,"св.200",BL133/BM133))</f>
        <v xml:space="preserve"> </v>
      </c>
      <c r="BP133" s="21"/>
      <c r="BQ133" s="21"/>
      <c r="BR133" s="63"/>
      <c r="BS133" s="22" t="str">
        <f t="shared" si="1400"/>
        <v xml:space="preserve"> </v>
      </c>
      <c r="BT133" s="22" t="str">
        <f t="shared" ref="BT133:BT137" si="1709">IF(BR133=0," ",IF(BQ133/BR133*100&gt;200,"св.200",BQ133/BR133))</f>
        <v xml:space="preserve"> </v>
      </c>
      <c r="BU133" s="21"/>
      <c r="BV133" s="21"/>
      <c r="BW133" s="63"/>
      <c r="BX133" s="22" t="str">
        <f t="shared" si="1595"/>
        <v xml:space="preserve"> </v>
      </c>
      <c r="BY133" s="22" t="str">
        <f t="shared" si="1676"/>
        <v xml:space="preserve"> </v>
      </c>
      <c r="BZ133" s="21"/>
      <c r="CA133" s="21"/>
      <c r="CB133" s="63"/>
      <c r="CC133" s="22" t="str">
        <f t="shared" ref="CC133:CC137" si="1710">IF(CA133&lt;=0," ",IF(BZ133&lt;=0," ",IF(CA133/BZ133*100&gt;200,"СВ.200",CA133/BZ133)))</f>
        <v xml:space="preserve"> </v>
      </c>
      <c r="CD133" s="22" t="str">
        <f t="shared" ref="CD133:CD137" si="1711">IF(CB133=0," ",IF(CA133/CB133*100&gt;200,"св.200",CA133/CB133))</f>
        <v xml:space="preserve"> </v>
      </c>
      <c r="CE133" s="21">
        <f t="shared" ref="CE133:CE137" si="1712">CJ133+CO133</f>
        <v>0</v>
      </c>
      <c r="CF133" s="21">
        <f t="shared" ref="CF133:CF137" si="1713">CK133+CP133</f>
        <v>0</v>
      </c>
      <c r="CG133" s="21">
        <v>0</v>
      </c>
      <c r="CH133" s="28" t="str">
        <f t="shared" ref="CH133:CH137" si="1714">IF(CF133&lt;=0," ",IF(CE133&lt;=0," ",IF(CF133/CE133*100&gt;200,"СВ.200",CF133/CE133)))</f>
        <v xml:space="preserve"> </v>
      </c>
      <c r="CI133" s="22" t="str">
        <f t="shared" ref="CI133:CI137" si="1715">IF(CG133=0," ",IF(CF133/CG133*100&gt;200,"св.200",CF133/CG133))</f>
        <v xml:space="preserve"> </v>
      </c>
      <c r="CJ133" s="21"/>
      <c r="CK133" s="21"/>
      <c r="CL133" s="63"/>
      <c r="CM133" s="22" t="str">
        <f t="shared" ref="CM133:CM137" si="1716">IF(CK133&lt;=0," ",IF(CJ133&lt;=0," ",IF(CK133/CJ133*100&gt;200,"СВ.200",CK133/CJ133)))</f>
        <v xml:space="preserve"> </v>
      </c>
      <c r="CN133" s="22" t="str">
        <f t="shared" ref="CN133:CN137" si="1717">IF(CL133=0," ",IF(CK133/CL133*100&gt;200,"св.200",CK133/CL133))</f>
        <v xml:space="preserve"> </v>
      </c>
      <c r="CO133" s="21"/>
      <c r="CP133" s="21"/>
      <c r="CQ133" s="63"/>
      <c r="CR133" s="22" t="str">
        <f t="shared" ref="CR133:CR137" si="1718">IF(CP133&lt;=0," ",IF(CO133&lt;=0," ",IF(CP133/CO133*100&gt;200,"СВ.200",CP133/CO133)))</f>
        <v xml:space="preserve"> </v>
      </c>
      <c r="CS133" s="22" t="str">
        <f t="shared" ref="CS133:CS137" si="1719">IF(CQ133=0," ",IF(CP133/CQ133*100&gt;200,"св.200",CP133/CQ133))</f>
        <v xml:space="preserve"> </v>
      </c>
      <c r="CT133" s="21"/>
      <c r="CU133" s="21"/>
      <c r="CV133" s="63"/>
      <c r="CW133" s="22" t="str">
        <f t="shared" si="914"/>
        <v xml:space="preserve"> </v>
      </c>
      <c r="CX133" s="22" t="str">
        <f t="shared" si="915"/>
        <v xml:space="preserve"> </v>
      </c>
      <c r="CY133" s="21"/>
      <c r="CZ133" s="21"/>
      <c r="DA133" s="63"/>
      <c r="DB133" s="22" t="str">
        <f t="shared" ref="DB133:DB137" si="1720">IF(CZ133&lt;=0," ",IF(CY133&lt;=0," ",IF(CZ133/CY133*100&gt;200,"СВ.200",CZ133/CY133)))</f>
        <v xml:space="preserve"> </v>
      </c>
      <c r="DC133" s="22" t="str">
        <f t="shared" ref="DC133:DC137" si="1721">IF(DA133=0," ",IF(CZ133/DA133*100&gt;200,"св.200",CZ133/DA133))</f>
        <v xml:space="preserve"> </v>
      </c>
      <c r="DD133" s="21"/>
      <c r="DE133" s="21"/>
      <c r="DF133" s="63"/>
      <c r="DG133" s="22" t="str">
        <f t="shared" ref="DG133:DG138" si="1722">IF(DE133&lt;=0," ",IF(DD133&lt;=0," ",IF(DE133/DD133*100&gt;200,"СВ.200",DE133/DD133)))</f>
        <v xml:space="preserve"> </v>
      </c>
      <c r="DH133" s="22" t="str">
        <f t="shared" ref="DH133:DH138" si="1723">IF(DF133=0," ",IF(DE133/DF133*100&gt;200,"св.200",DE133/DF133))</f>
        <v xml:space="preserve"> </v>
      </c>
      <c r="DI133" s="21"/>
      <c r="DJ133" s="63"/>
      <c r="DK133" s="22" t="str">
        <f t="shared" si="1679"/>
        <v xml:space="preserve"> </v>
      </c>
      <c r="DL133" s="21"/>
      <c r="DM133" s="21"/>
      <c r="DN133" s="63"/>
      <c r="DO133" s="22" t="str">
        <f t="shared" ref="DO133:DO137" si="1724">IF(DM133&lt;=0," ",IF(DL133&lt;=0," ",IF(DM133/DL133*100&gt;200,"СВ.200",DM133/DL133)))</f>
        <v xml:space="preserve"> </v>
      </c>
      <c r="DP133" s="51" t="str">
        <f t="shared" ref="DP133:DP136" si="1725">IF(DN133=0," ",IF(DM133/DN133*100&gt;200,"св.200",DM133/DN133))</f>
        <v xml:space="preserve"> </v>
      </c>
      <c r="DQ133" s="21"/>
      <c r="DR133" s="21"/>
      <c r="DS133" s="63"/>
      <c r="DT133" s="22" t="str">
        <f t="shared" ref="DT133:DT137" si="1726">IF(DR133&lt;=0," ",IF(DQ133&lt;=0," ",IF(DR133/DQ133*100&gt;200,"СВ.200",DR133/DQ133)))</f>
        <v xml:space="preserve"> </v>
      </c>
      <c r="DU133" s="22" t="str">
        <f t="shared" ref="DU133:DU137" si="1727">IF(DS133=0," ",IF(DR133/DS133*100&gt;200,"св.200",DR133/DS133))</f>
        <v xml:space="preserve"> </v>
      </c>
      <c r="DV133" s="57"/>
      <c r="DW133" s="57"/>
      <c r="DX133" s="57"/>
      <c r="DY133" s="57"/>
      <c r="DZ133" s="57"/>
      <c r="EA133" s="57"/>
      <c r="EB133" s="57"/>
      <c r="EC133" s="57"/>
      <c r="ED133" s="57"/>
      <c r="EE133" s="57"/>
      <c r="EF133" s="57"/>
      <c r="EG133" s="57"/>
      <c r="EH133" s="57"/>
      <c r="EI133" s="57"/>
      <c r="EJ133" s="57"/>
      <c r="EK133" s="57"/>
      <c r="EL133" s="57"/>
      <c r="EM133" s="57"/>
      <c r="EN133" s="57"/>
    </row>
    <row r="134" spans="1:144" s="14" customFormat="1" ht="15.75" customHeight="1" outlineLevel="1" x14ac:dyDescent="0.25">
      <c r="A134" s="13">
        <v>109</v>
      </c>
      <c r="B134" s="8" t="s">
        <v>33</v>
      </c>
      <c r="C134" s="21">
        <f>H134+AQ134</f>
        <v>410600</v>
      </c>
      <c r="D134" s="21">
        <f>I134+AR134</f>
        <v>81913.38</v>
      </c>
      <c r="E134" s="21">
        <v>108129.08</v>
      </c>
      <c r="F134" s="22">
        <f>IF(D134&lt;=0," ",IF(D134/C134*100&gt;200,"СВ.200",D134/C134))</f>
        <v>0.19949678519240138</v>
      </c>
      <c r="G134" s="22">
        <f t="shared" ref="G134:G143" si="1728">IF(E134=0," ",IF(D134/E134*100&gt;200,"св.200",D134/E134))</f>
        <v>0.75755180752485829</v>
      </c>
      <c r="H134" s="21">
        <f t="shared" si="1688"/>
        <v>410600</v>
      </c>
      <c r="I134" s="21">
        <f>N134+S134+X134+AC134+AH134+AM134</f>
        <v>81913.38</v>
      </c>
      <c r="J134" s="19">
        <v>108129.08</v>
      </c>
      <c r="K134" s="22">
        <f>IF(I134&lt;=0," ",IF(I134/H134*100&gt;200,"СВ.200",I134/H134))</f>
        <v>0.19949678519240138</v>
      </c>
      <c r="L134" s="22">
        <f>IF(J134=0," ",IF(I134/J134*100&gt;200,"св.200",I134/J134))</f>
        <v>0.75755180752485829</v>
      </c>
      <c r="M134" s="21">
        <v>100000</v>
      </c>
      <c r="N134" s="21">
        <v>52669.69</v>
      </c>
      <c r="O134" s="63">
        <v>43217.29</v>
      </c>
      <c r="P134" s="22">
        <f t="shared" si="1689"/>
        <v>0.52669690000000002</v>
      </c>
      <c r="Q134" s="22">
        <f t="shared" si="1690"/>
        <v>1.2187180177192971</v>
      </c>
      <c r="R134" s="21"/>
      <c r="S134" s="21"/>
      <c r="T134" s="63"/>
      <c r="U134" s="22" t="str">
        <f t="shared" si="1691"/>
        <v xml:space="preserve"> </v>
      </c>
      <c r="V134" s="22" t="str">
        <f t="shared" si="1692"/>
        <v xml:space="preserve"> </v>
      </c>
      <c r="W134" s="21">
        <v>600</v>
      </c>
      <c r="X134" s="21"/>
      <c r="Y134" s="63">
        <v>480.9</v>
      </c>
      <c r="Z134" s="22" t="str">
        <f t="shared" si="1693"/>
        <v xml:space="preserve"> </v>
      </c>
      <c r="AA134" s="22">
        <f t="shared" si="1694"/>
        <v>0</v>
      </c>
      <c r="AB134" s="21">
        <v>60000</v>
      </c>
      <c r="AC134" s="21">
        <v>-5862.08</v>
      </c>
      <c r="AD134" s="63">
        <v>3141.93</v>
      </c>
      <c r="AE134" s="22" t="str">
        <f t="shared" si="1695"/>
        <v xml:space="preserve"> </v>
      </c>
      <c r="AF134" s="22">
        <f t="shared" si="1696"/>
        <v>-1.8657576712402888</v>
      </c>
      <c r="AG134" s="21">
        <v>250000</v>
      </c>
      <c r="AH134" s="21">
        <v>35105.769999999997</v>
      </c>
      <c r="AI134" s="63">
        <v>61288.959999999999</v>
      </c>
      <c r="AJ134" s="22">
        <f t="shared" si="1697"/>
        <v>0.14042307999999998</v>
      </c>
      <c r="AK134" s="22">
        <f t="shared" si="1698"/>
        <v>0.57279108668184286</v>
      </c>
      <c r="AL134" s="21"/>
      <c r="AM134" s="21"/>
      <c r="AN134" s="63"/>
      <c r="AO134" s="22" t="str">
        <f t="shared" si="1699"/>
        <v xml:space="preserve"> </v>
      </c>
      <c r="AP134" s="22" t="str">
        <f t="shared" si="1700"/>
        <v xml:space="preserve"> </v>
      </c>
      <c r="AQ134" s="21">
        <f t="shared" si="1701"/>
        <v>0</v>
      </c>
      <c r="AR134" s="21">
        <f>AW134+BB134+BG134+BL134+BQ134+BV134+CA134+CF134+++++CU134+CZ134+DE134+DI134+DM134+DR134</f>
        <v>0</v>
      </c>
      <c r="AS134" s="36">
        <v>0</v>
      </c>
      <c r="AT134" s="22" t="str">
        <f>IF(AR134&lt;=0," ",IF(AQ134&lt;=0," ",IF(AR134/AQ134*100&gt;200,"СВ.200",AR134/AQ134)))</f>
        <v xml:space="preserve"> </v>
      </c>
      <c r="AU134" s="22" t="str">
        <f>IF(AS134=0," ",IF(AR134/AS134*100&gt;200,"св.200",AR134/AS134))</f>
        <v xml:space="preserve"> </v>
      </c>
      <c r="AV134" s="21"/>
      <c r="AW134" s="21"/>
      <c r="AX134" s="63"/>
      <c r="AY134" s="22" t="str">
        <f t="shared" si="1702"/>
        <v xml:space="preserve"> </v>
      </c>
      <c r="AZ134" s="22" t="str">
        <f t="shared" si="1703"/>
        <v xml:space="preserve"> </v>
      </c>
      <c r="BA134" s="21"/>
      <c r="BB134" s="21"/>
      <c r="BC134" s="63"/>
      <c r="BD134" s="22" t="str">
        <f t="shared" si="1704"/>
        <v xml:space="preserve"> </v>
      </c>
      <c r="BE134" s="22" t="str">
        <f t="shared" si="1705"/>
        <v xml:space="preserve"> </v>
      </c>
      <c r="BF134" s="21"/>
      <c r="BG134" s="21"/>
      <c r="BH134" s="63"/>
      <c r="BI134" s="22" t="str">
        <f t="shared" si="1706"/>
        <v xml:space="preserve"> </v>
      </c>
      <c r="BJ134" s="22" t="str">
        <f t="shared" si="1707"/>
        <v xml:space="preserve"> </v>
      </c>
      <c r="BK134" s="21"/>
      <c r="BL134" s="21"/>
      <c r="BM134" s="63"/>
      <c r="BN134" s="22" t="str">
        <f t="shared" si="1518"/>
        <v xml:space="preserve"> </v>
      </c>
      <c r="BO134" s="22" t="str">
        <f t="shared" si="1708"/>
        <v xml:space="preserve"> </v>
      </c>
      <c r="BP134" s="21"/>
      <c r="BQ134" s="21"/>
      <c r="BR134" s="63"/>
      <c r="BS134" s="22" t="str">
        <f t="shared" ref="BS134:BS143" si="1729">IF(BQ134&lt;=0," ",IF(BP134&lt;=0," ",IF(BQ134/BP134*100&gt;200,"СВ.200",BQ134/BP134)))</f>
        <v xml:space="preserve"> </v>
      </c>
      <c r="BT134" s="22" t="str">
        <f t="shared" si="1709"/>
        <v xml:space="preserve"> </v>
      </c>
      <c r="BU134" s="21"/>
      <c r="BV134" s="21"/>
      <c r="BW134" s="63"/>
      <c r="BX134" s="22" t="str">
        <f t="shared" si="1595"/>
        <v xml:space="preserve"> </v>
      </c>
      <c r="BY134" s="22" t="str">
        <f t="shared" si="1676"/>
        <v xml:space="preserve"> </v>
      </c>
      <c r="BZ134" s="21"/>
      <c r="CA134" s="21"/>
      <c r="CB134" s="63"/>
      <c r="CC134" s="22" t="str">
        <f t="shared" si="1710"/>
        <v xml:space="preserve"> </v>
      </c>
      <c r="CD134" s="22" t="str">
        <f t="shared" si="1711"/>
        <v xml:space="preserve"> </v>
      </c>
      <c r="CE134" s="21">
        <f t="shared" si="1712"/>
        <v>0</v>
      </c>
      <c r="CF134" s="21">
        <f t="shared" si="1713"/>
        <v>0</v>
      </c>
      <c r="CG134" s="21">
        <v>0</v>
      </c>
      <c r="CH134" s="28" t="str">
        <f t="shared" si="1714"/>
        <v xml:space="preserve"> </v>
      </c>
      <c r="CI134" s="22" t="str">
        <f t="shared" si="1715"/>
        <v xml:space="preserve"> </v>
      </c>
      <c r="CJ134" s="21"/>
      <c r="CK134" s="21"/>
      <c r="CL134" s="63"/>
      <c r="CM134" s="22" t="str">
        <f t="shared" si="1716"/>
        <v xml:space="preserve"> </v>
      </c>
      <c r="CN134" s="22" t="str">
        <f t="shared" si="1717"/>
        <v xml:space="preserve"> </v>
      </c>
      <c r="CO134" s="21"/>
      <c r="CP134" s="21"/>
      <c r="CQ134" s="63"/>
      <c r="CR134" s="22" t="str">
        <f t="shared" si="1718"/>
        <v xml:space="preserve"> </v>
      </c>
      <c r="CS134" s="22" t="str">
        <f t="shared" si="1719"/>
        <v xml:space="preserve"> </v>
      </c>
      <c r="CT134" s="21"/>
      <c r="CU134" s="21"/>
      <c r="CV134" s="63"/>
      <c r="CW134" s="22" t="str">
        <f t="shared" ref="CW134:CW145" si="1730">IF(CU134&lt;=0," ",IF(CT134&lt;=0," ",IF(CU134/CT134*100&gt;200,"СВ.200",CU134/CT134)))</f>
        <v xml:space="preserve"> </v>
      </c>
      <c r="CX134" s="22" t="str">
        <f t="shared" ref="CX134:CX145" si="1731">IF(CV134=0," ",IF(CU134/CV134*100&gt;200,"св.200",CU134/CV134))</f>
        <v xml:space="preserve"> </v>
      </c>
      <c r="CY134" s="21"/>
      <c r="CZ134" s="21"/>
      <c r="DA134" s="63"/>
      <c r="DB134" s="22" t="str">
        <f t="shared" si="1720"/>
        <v xml:space="preserve"> </v>
      </c>
      <c r="DC134" s="22" t="str">
        <f t="shared" si="1721"/>
        <v xml:space="preserve"> </v>
      </c>
      <c r="DD134" s="21"/>
      <c r="DE134" s="21"/>
      <c r="DF134" s="63"/>
      <c r="DG134" s="22" t="str">
        <f t="shared" si="1722"/>
        <v xml:space="preserve"> </v>
      </c>
      <c r="DH134" s="22" t="str">
        <f t="shared" si="1723"/>
        <v xml:space="preserve"> </v>
      </c>
      <c r="DI134" s="21"/>
      <c r="DJ134" s="63"/>
      <c r="DK134" s="22" t="str">
        <f t="shared" si="1679"/>
        <v xml:space="preserve"> </v>
      </c>
      <c r="DL134" s="21"/>
      <c r="DM134" s="21"/>
      <c r="DN134" s="63"/>
      <c r="DO134" s="22" t="str">
        <f t="shared" si="1724"/>
        <v xml:space="preserve"> </v>
      </c>
      <c r="DP134" s="51" t="str">
        <f t="shared" si="1725"/>
        <v xml:space="preserve"> </v>
      </c>
      <c r="DQ134" s="21"/>
      <c r="DR134" s="21"/>
      <c r="DS134" s="63"/>
      <c r="DT134" s="22" t="str">
        <f t="shared" si="1726"/>
        <v xml:space="preserve"> </v>
      </c>
      <c r="DU134" s="22" t="str">
        <f t="shared" si="1727"/>
        <v xml:space="preserve"> </v>
      </c>
      <c r="DV134" s="57"/>
      <c r="DW134" s="57"/>
      <c r="DX134" s="57"/>
      <c r="DY134" s="57"/>
      <c r="DZ134" s="57"/>
      <c r="EA134" s="57"/>
      <c r="EB134" s="57"/>
      <c r="EC134" s="57"/>
      <c r="ED134" s="57"/>
      <c r="EE134" s="57"/>
      <c r="EF134" s="57"/>
      <c r="EG134" s="57"/>
      <c r="EH134" s="57"/>
      <c r="EI134" s="57"/>
      <c r="EJ134" s="57"/>
      <c r="EK134" s="57"/>
      <c r="EL134" s="57"/>
      <c r="EM134" s="57"/>
      <c r="EN134" s="57"/>
    </row>
    <row r="135" spans="1:144" s="14" customFormat="1" ht="15.75" customHeight="1" outlineLevel="1" x14ac:dyDescent="0.25">
      <c r="A135" s="13">
        <v>110</v>
      </c>
      <c r="B135" s="8" t="s">
        <v>147</v>
      </c>
      <c r="C135" s="21">
        <f>H135+AQ135</f>
        <v>2528990</v>
      </c>
      <c r="D135" s="21">
        <f>I135+AR135</f>
        <v>1298050.8900000001</v>
      </c>
      <c r="E135" s="21">
        <v>-14416.32</v>
      </c>
      <c r="F135" s="22">
        <f>IF(D135&lt;=0," ",IF(D135/C135*100&gt;200,"СВ.200",D135/C135))</f>
        <v>0.51326849453734502</v>
      </c>
      <c r="G135" s="22">
        <f t="shared" si="1728"/>
        <v>-90.040377155889999</v>
      </c>
      <c r="H135" s="21">
        <f t="shared" si="1688"/>
        <v>2277600</v>
      </c>
      <c r="I135" s="21">
        <f>N135+S135+X135+AC135+AH135+AM135</f>
        <v>1129356.8900000001</v>
      </c>
      <c r="J135" s="19">
        <v>-223319.21999999997</v>
      </c>
      <c r="K135" s="22">
        <f>IF(I135&lt;=0," ",IF(I135/H135*100&gt;200,"СВ.200",I135/H135))</f>
        <v>0.49585392079381813</v>
      </c>
      <c r="L135" s="22">
        <f>IF(J135=0," ",IF(I135/J135*100&gt;200,"св.200",I135/J135))</f>
        <v>-5.0571414766718252</v>
      </c>
      <c r="M135" s="21">
        <v>2007600</v>
      </c>
      <c r="N135" s="21">
        <v>993420.55</v>
      </c>
      <c r="O135" s="65">
        <v>808908.64</v>
      </c>
      <c r="P135" s="22">
        <f t="shared" si="1689"/>
        <v>0.49482992129906356</v>
      </c>
      <c r="Q135" s="22">
        <f>IF(O135=0," ",IF(N135/O135*100&gt;200,"св.200",N135/O135))</f>
        <v>1.2280998135957604</v>
      </c>
      <c r="R135" s="21"/>
      <c r="S135" s="21"/>
      <c r="T135" s="65"/>
      <c r="U135" s="22" t="str">
        <f t="shared" si="1691"/>
        <v xml:space="preserve"> </v>
      </c>
      <c r="V135" s="22" t="str">
        <f t="shared" si="1692"/>
        <v xml:space="preserve"> </v>
      </c>
      <c r="W135" s="21"/>
      <c r="X135" s="21"/>
      <c r="Y135" s="65"/>
      <c r="Z135" s="22" t="str">
        <f t="shared" si="1693"/>
        <v xml:space="preserve"> </v>
      </c>
      <c r="AA135" s="22" t="str">
        <f t="shared" si="1694"/>
        <v xml:space="preserve"> </v>
      </c>
      <c r="AB135" s="21">
        <v>60000</v>
      </c>
      <c r="AC135" s="21">
        <v>73569.3</v>
      </c>
      <c r="AD135" s="65">
        <v>-817.82</v>
      </c>
      <c r="AE135" s="22">
        <f t="shared" si="1695"/>
        <v>1.2261550000000001</v>
      </c>
      <c r="AF135" s="22">
        <f t="shared" si="1696"/>
        <v>-89.957814678046518</v>
      </c>
      <c r="AG135" s="21">
        <v>210000</v>
      </c>
      <c r="AH135" s="21">
        <v>62367.040000000001</v>
      </c>
      <c r="AI135" s="65">
        <v>-1031410.04</v>
      </c>
      <c r="AJ135" s="22">
        <f t="shared" si="1697"/>
        <v>0.29698590476190478</v>
      </c>
      <c r="AK135" s="22">
        <f t="shared" si="1698"/>
        <v>-6.046774568919263E-2</v>
      </c>
      <c r="AL135" s="21"/>
      <c r="AM135" s="21"/>
      <c r="AN135" s="65"/>
      <c r="AO135" s="22" t="str">
        <f t="shared" si="1699"/>
        <v xml:space="preserve"> </v>
      </c>
      <c r="AP135" s="22" t="str">
        <f t="shared" si="1700"/>
        <v xml:space="preserve"> </v>
      </c>
      <c r="AQ135" s="21">
        <f t="shared" si="1701"/>
        <v>251390</v>
      </c>
      <c r="AR135" s="21">
        <f>AW135+BB135+BG135+BL135+BQ135+BV135+CA135+CF135+++++CU135+CZ135+DE135+DI135+DM135+DR135</f>
        <v>168694</v>
      </c>
      <c r="AS135" s="36">
        <v>208902.9</v>
      </c>
      <c r="AT135" s="22">
        <f>IF(AR135&lt;=0," ",IF(AQ135&lt;=0," ",IF(AR135/AQ135*100&gt;200,"СВ.200",AR135/AQ135)))</f>
        <v>0.67104498985639838</v>
      </c>
      <c r="AU135" s="22">
        <f>IF(AS135=0," ",IF(AR135/AS135*100&gt;200,"св.200",AR135/AS135))</f>
        <v>0.80752349536555024</v>
      </c>
      <c r="AV135" s="21"/>
      <c r="AW135" s="21"/>
      <c r="AX135" s="65"/>
      <c r="AY135" s="22" t="str">
        <f t="shared" si="1702"/>
        <v xml:space="preserve"> </v>
      </c>
      <c r="AZ135" s="22" t="str">
        <f t="shared" si="1703"/>
        <v xml:space="preserve"> </v>
      </c>
      <c r="BA135" s="21"/>
      <c r="BB135" s="21"/>
      <c r="BC135" s="65">
        <v>24691.9</v>
      </c>
      <c r="BD135" s="22" t="str">
        <f t="shared" si="1704"/>
        <v xml:space="preserve"> </v>
      </c>
      <c r="BE135" s="22">
        <f t="shared" si="1705"/>
        <v>0</v>
      </c>
      <c r="BF135" s="21">
        <v>40392</v>
      </c>
      <c r="BG135" s="21">
        <v>20196</v>
      </c>
      <c r="BH135" s="65">
        <v>20196</v>
      </c>
      <c r="BI135" s="22">
        <f t="shared" si="1706"/>
        <v>0.5</v>
      </c>
      <c r="BJ135" s="22">
        <f t="shared" si="1707"/>
        <v>1</v>
      </c>
      <c r="BK135" s="21"/>
      <c r="BL135" s="21"/>
      <c r="BM135" s="65"/>
      <c r="BN135" s="22" t="str">
        <f t="shared" si="1518"/>
        <v xml:space="preserve"> </v>
      </c>
      <c r="BO135" s="22" t="str">
        <f t="shared" si="1708"/>
        <v xml:space="preserve"> </v>
      </c>
      <c r="BP135" s="21"/>
      <c r="BQ135" s="21"/>
      <c r="BR135" s="65"/>
      <c r="BS135" s="22" t="str">
        <f t="shared" si="1729"/>
        <v xml:space="preserve"> </v>
      </c>
      <c r="BT135" s="22" t="str">
        <f t="shared" si="1709"/>
        <v xml:space="preserve"> </v>
      </c>
      <c r="BU135" s="21">
        <v>135000</v>
      </c>
      <c r="BV135" s="21">
        <v>72500</v>
      </c>
      <c r="BW135" s="65">
        <v>67500</v>
      </c>
      <c r="BX135" s="22">
        <f t="shared" ref="BX135:BX137" si="1732">IF(BV135&lt;=0," ",IF(BU135&lt;=0," ",IF(BV135/BU135*100&gt;200,"СВ.200",BV135/BU135)))</f>
        <v>0.53703703703703709</v>
      </c>
      <c r="BY135" s="22">
        <f t="shared" ref="BY135:BY137" si="1733">IF(BW135=0," ",IF(BV135/BW135*100&gt;200,"св.200",BV135/BW135))</f>
        <v>1.0740740740740742</v>
      </c>
      <c r="BZ135" s="21"/>
      <c r="CA135" s="21"/>
      <c r="CB135" s="65"/>
      <c r="CC135" s="22" t="str">
        <f t="shared" si="1710"/>
        <v xml:space="preserve"> </v>
      </c>
      <c r="CD135" s="22" t="str">
        <f t="shared" si="1711"/>
        <v xml:space="preserve"> </v>
      </c>
      <c r="CE135" s="21">
        <f t="shared" si="1712"/>
        <v>0</v>
      </c>
      <c r="CF135" s="21">
        <f t="shared" si="1713"/>
        <v>0</v>
      </c>
      <c r="CG135" s="21">
        <v>0</v>
      </c>
      <c r="CH135" s="28" t="str">
        <f t="shared" si="1714"/>
        <v xml:space="preserve"> </v>
      </c>
      <c r="CI135" s="22" t="str">
        <f t="shared" si="1715"/>
        <v xml:space="preserve"> </v>
      </c>
      <c r="CJ135" s="21"/>
      <c r="CK135" s="21"/>
      <c r="CL135" s="65"/>
      <c r="CM135" s="22" t="str">
        <f t="shared" si="1716"/>
        <v xml:space="preserve"> </v>
      </c>
      <c r="CN135" s="22" t="str">
        <f t="shared" si="1717"/>
        <v xml:space="preserve"> </v>
      </c>
      <c r="CO135" s="21"/>
      <c r="CP135" s="21"/>
      <c r="CQ135" s="65"/>
      <c r="CR135" s="22" t="str">
        <f t="shared" si="1718"/>
        <v xml:space="preserve"> </v>
      </c>
      <c r="CS135" s="22" t="str">
        <f t="shared" si="1719"/>
        <v xml:space="preserve"> </v>
      </c>
      <c r="CT135" s="21"/>
      <c r="CU135" s="21"/>
      <c r="CV135" s="65"/>
      <c r="CW135" s="22" t="str">
        <f t="shared" si="1730"/>
        <v xml:space="preserve"> </v>
      </c>
      <c r="CX135" s="22" t="str">
        <f t="shared" si="1731"/>
        <v xml:space="preserve"> </v>
      </c>
      <c r="CY135" s="21"/>
      <c r="CZ135" s="21"/>
      <c r="DA135" s="65"/>
      <c r="DB135" s="22" t="str">
        <f t="shared" si="1720"/>
        <v xml:space="preserve"> </v>
      </c>
      <c r="DC135" s="22" t="str">
        <f t="shared" si="1721"/>
        <v xml:space="preserve"> </v>
      </c>
      <c r="DD135" s="21"/>
      <c r="DE135" s="21"/>
      <c r="DF135" s="65"/>
      <c r="DG135" s="22" t="str">
        <f t="shared" si="1722"/>
        <v xml:space="preserve"> </v>
      </c>
      <c r="DH135" s="22" t="str">
        <f t="shared" si="1723"/>
        <v xml:space="preserve"> </v>
      </c>
      <c r="DI135" s="21"/>
      <c r="DJ135" s="65"/>
      <c r="DK135" s="22" t="str">
        <f t="shared" si="1679"/>
        <v xml:space="preserve"> </v>
      </c>
      <c r="DL135" s="21"/>
      <c r="DM135" s="21"/>
      <c r="DN135" s="65"/>
      <c r="DO135" s="22" t="str">
        <f t="shared" si="1724"/>
        <v xml:space="preserve"> </v>
      </c>
      <c r="DP135" s="51" t="str">
        <f t="shared" si="1725"/>
        <v xml:space="preserve"> </v>
      </c>
      <c r="DQ135" s="21">
        <v>75998</v>
      </c>
      <c r="DR135" s="21">
        <v>75998</v>
      </c>
      <c r="DS135" s="65">
        <v>96515</v>
      </c>
      <c r="DT135" s="22">
        <f t="shared" si="1726"/>
        <v>1</v>
      </c>
      <c r="DU135" s="22">
        <f t="shared" si="1727"/>
        <v>0.78742164430399419</v>
      </c>
      <c r="DV135" s="57"/>
      <c r="DW135" s="57"/>
      <c r="DX135" s="57"/>
      <c r="DY135" s="57"/>
      <c r="DZ135" s="57"/>
      <c r="EA135" s="57"/>
      <c r="EB135" s="57"/>
      <c r="EC135" s="57"/>
      <c r="ED135" s="57"/>
      <c r="EE135" s="57"/>
      <c r="EF135" s="57"/>
      <c r="EG135" s="57"/>
      <c r="EH135" s="57"/>
      <c r="EI135" s="57"/>
      <c r="EJ135" s="57"/>
      <c r="EK135" s="57"/>
      <c r="EL135" s="57"/>
      <c r="EM135" s="57"/>
      <c r="EN135" s="57"/>
    </row>
    <row r="136" spans="1:144" s="14" customFormat="1" ht="15.75" customHeight="1" outlineLevel="1" x14ac:dyDescent="0.25">
      <c r="A136" s="13">
        <v>111</v>
      </c>
      <c r="B136" s="8" t="s">
        <v>47</v>
      </c>
      <c r="C136" s="21">
        <f>H136+AQ136</f>
        <v>1293820.7</v>
      </c>
      <c r="D136" s="21">
        <f>I136+AR136</f>
        <v>291721.33</v>
      </c>
      <c r="E136" s="21">
        <v>243566.26</v>
      </c>
      <c r="F136" s="22">
        <f>IF(D136&lt;=0," ",IF(D136/C136*100&gt;200,"СВ.200",D136/C136))</f>
        <v>0.22547276450284032</v>
      </c>
      <c r="G136" s="22">
        <f t="shared" si="1728"/>
        <v>1.1977082950651703</v>
      </c>
      <c r="H136" s="21">
        <f t="shared" si="1688"/>
        <v>1087003</v>
      </c>
      <c r="I136" s="21">
        <f>N136+S136+X136+AC136+AH136+AM136</f>
        <v>279123.8</v>
      </c>
      <c r="J136" s="19">
        <v>210124.87</v>
      </c>
      <c r="K136" s="22">
        <f>IF(I136&lt;=0," ",IF(I136/H136*100&gt;200,"СВ.200",I136/H136))</f>
        <v>0.25678291596251346</v>
      </c>
      <c r="L136" s="22">
        <f>IF(J136=0," ",IF(I136/J136*100&gt;200,"св.200",I136/J136))</f>
        <v>1.3283710776358839</v>
      </c>
      <c r="M136" s="21">
        <v>537903</v>
      </c>
      <c r="N136" s="21">
        <v>215340.3</v>
      </c>
      <c r="O136" s="63">
        <v>149310.51</v>
      </c>
      <c r="P136" s="22">
        <f t="shared" si="1689"/>
        <v>0.40033295966001303</v>
      </c>
      <c r="Q136" s="22">
        <f t="shared" si="1690"/>
        <v>1.4422313606724668</v>
      </c>
      <c r="R136" s="21"/>
      <c r="S136" s="21"/>
      <c r="T136" s="63"/>
      <c r="U136" s="22" t="str">
        <f t="shared" si="1691"/>
        <v xml:space="preserve"> </v>
      </c>
      <c r="V136" s="22" t="str">
        <f t="shared" si="1692"/>
        <v xml:space="preserve"> </v>
      </c>
      <c r="W136" s="21">
        <v>100</v>
      </c>
      <c r="X136" s="21"/>
      <c r="Y136" s="63">
        <v>-276.48</v>
      </c>
      <c r="Z136" s="22" t="str">
        <f t="shared" si="1693"/>
        <v xml:space="preserve"> </v>
      </c>
      <c r="AA136" s="22">
        <f t="shared" si="1694"/>
        <v>0</v>
      </c>
      <c r="AB136" s="21">
        <v>131000</v>
      </c>
      <c r="AC136" s="21">
        <v>3287.52</v>
      </c>
      <c r="AD136" s="63">
        <v>2500.14</v>
      </c>
      <c r="AE136" s="22">
        <f t="shared" si="1695"/>
        <v>2.509557251908397E-2</v>
      </c>
      <c r="AF136" s="22">
        <f t="shared" si="1696"/>
        <v>1.3149343636756343</v>
      </c>
      <c r="AG136" s="21">
        <v>418000</v>
      </c>
      <c r="AH136" s="21">
        <v>60495.98</v>
      </c>
      <c r="AI136" s="63">
        <v>58590.7</v>
      </c>
      <c r="AJ136" s="22">
        <f t="shared" si="1697"/>
        <v>0.14472722488038278</v>
      </c>
      <c r="AK136" s="22">
        <f t="shared" si="1698"/>
        <v>1.0325184713614961</v>
      </c>
      <c r="AL136" s="21"/>
      <c r="AM136" s="21"/>
      <c r="AN136" s="63"/>
      <c r="AO136" s="22" t="str">
        <f t="shared" si="1699"/>
        <v xml:space="preserve"> </v>
      </c>
      <c r="AP136" s="22" t="str">
        <f>IF(AM136=0," ",IF(AM136/AN136*100&gt;200,"св.200",AM136/AN136))</f>
        <v xml:space="preserve"> </v>
      </c>
      <c r="AQ136" s="21">
        <f t="shared" si="1701"/>
        <v>206817.7</v>
      </c>
      <c r="AR136" s="21">
        <f>AW136+BB136+BG136+BL136+BQ136+BV136+CA136+CF136+++++CU136+CZ136+DE136+DI136+DM136+DR136</f>
        <v>12597.53</v>
      </c>
      <c r="AS136" s="36">
        <v>33441.39</v>
      </c>
      <c r="AT136" s="22">
        <f>IF(AR136&lt;=0," ",IF(AQ136&lt;=0," ",IF(AR136/AQ136*100&gt;200,"СВ.200",AR136/AQ136)))</f>
        <v>6.0911275969126433E-2</v>
      </c>
      <c r="AU136" s="22">
        <f>IF(AS136=0," ",IF(AR136/AS136*100&gt;200,"св.200",AR136/AS136))</f>
        <v>0.37670473625647738</v>
      </c>
      <c r="AV136" s="21"/>
      <c r="AW136" s="21"/>
      <c r="AX136" s="63"/>
      <c r="AY136" s="22" t="str">
        <f t="shared" si="1702"/>
        <v xml:space="preserve"> </v>
      </c>
      <c r="AZ136" s="22" t="str">
        <f t="shared" si="1703"/>
        <v xml:space="preserve"> </v>
      </c>
      <c r="BA136" s="21">
        <v>194220.17</v>
      </c>
      <c r="BB136" s="21"/>
      <c r="BC136" s="63">
        <v>3.3</v>
      </c>
      <c r="BD136" s="22" t="str">
        <f t="shared" si="1704"/>
        <v xml:space="preserve"> </v>
      </c>
      <c r="BE136" s="22">
        <f t="shared" si="1705"/>
        <v>0</v>
      </c>
      <c r="BF136" s="21"/>
      <c r="BG136" s="21"/>
      <c r="BH136" s="63"/>
      <c r="BI136" s="22" t="str">
        <f t="shared" si="1706"/>
        <v xml:space="preserve"> </v>
      </c>
      <c r="BJ136" s="22" t="str">
        <f t="shared" si="1707"/>
        <v xml:space="preserve"> </v>
      </c>
      <c r="BK136" s="21"/>
      <c r="BL136" s="21"/>
      <c r="BM136" s="63"/>
      <c r="BN136" s="22" t="str">
        <f t="shared" si="1518"/>
        <v xml:space="preserve"> </v>
      </c>
      <c r="BO136" s="22" t="str">
        <f t="shared" si="1708"/>
        <v xml:space="preserve"> </v>
      </c>
      <c r="BP136" s="21"/>
      <c r="BQ136" s="21"/>
      <c r="BR136" s="63"/>
      <c r="BS136" s="22" t="str">
        <f t="shared" si="1729"/>
        <v xml:space="preserve"> </v>
      </c>
      <c r="BT136" s="22" t="str">
        <f t="shared" si="1709"/>
        <v xml:space="preserve"> </v>
      </c>
      <c r="BU136" s="21"/>
      <c r="BV136" s="21"/>
      <c r="BW136" s="63"/>
      <c r="BX136" s="22" t="str">
        <f t="shared" si="1732"/>
        <v xml:space="preserve"> </v>
      </c>
      <c r="BY136" s="22" t="str">
        <f t="shared" si="1733"/>
        <v xml:space="preserve"> </v>
      </c>
      <c r="BZ136" s="21"/>
      <c r="CA136" s="21"/>
      <c r="CB136" s="63"/>
      <c r="CC136" s="22" t="str">
        <f t="shared" si="1710"/>
        <v xml:space="preserve"> </v>
      </c>
      <c r="CD136" s="22" t="str">
        <f t="shared" si="1711"/>
        <v xml:space="preserve"> </v>
      </c>
      <c r="CE136" s="21">
        <f t="shared" si="1712"/>
        <v>0</v>
      </c>
      <c r="CF136" s="21">
        <f t="shared" si="1713"/>
        <v>0</v>
      </c>
      <c r="CG136" s="21">
        <v>0</v>
      </c>
      <c r="CH136" s="28" t="str">
        <f t="shared" si="1714"/>
        <v xml:space="preserve"> </v>
      </c>
      <c r="CI136" s="22" t="str">
        <f t="shared" si="1715"/>
        <v xml:space="preserve"> </v>
      </c>
      <c r="CJ136" s="21"/>
      <c r="CK136" s="21"/>
      <c r="CL136" s="63"/>
      <c r="CM136" s="22" t="str">
        <f t="shared" si="1716"/>
        <v xml:space="preserve"> </v>
      </c>
      <c r="CN136" s="22" t="str">
        <f t="shared" si="1717"/>
        <v xml:space="preserve"> </v>
      </c>
      <c r="CO136" s="21"/>
      <c r="CP136" s="21"/>
      <c r="CQ136" s="63"/>
      <c r="CR136" s="22" t="str">
        <f t="shared" si="1718"/>
        <v xml:space="preserve"> </v>
      </c>
      <c r="CS136" s="22" t="str">
        <f t="shared" si="1719"/>
        <v xml:space="preserve"> </v>
      </c>
      <c r="CT136" s="21"/>
      <c r="CU136" s="21"/>
      <c r="CV136" s="63"/>
      <c r="CW136" s="22" t="str">
        <f t="shared" si="1730"/>
        <v xml:space="preserve"> </v>
      </c>
      <c r="CX136" s="22" t="str">
        <f t="shared" si="1731"/>
        <v xml:space="preserve"> </v>
      </c>
      <c r="CY136" s="21"/>
      <c r="CZ136" s="21"/>
      <c r="DA136" s="63"/>
      <c r="DB136" s="22" t="str">
        <f t="shared" si="1720"/>
        <v xml:space="preserve"> </v>
      </c>
      <c r="DC136" s="22" t="str">
        <f t="shared" si="1721"/>
        <v xml:space="preserve"> </v>
      </c>
      <c r="DD136" s="21"/>
      <c r="DE136" s="21"/>
      <c r="DF136" s="63"/>
      <c r="DG136" s="22" t="str">
        <f t="shared" si="1722"/>
        <v xml:space="preserve"> </v>
      </c>
      <c r="DH136" s="22" t="str">
        <f t="shared" si="1723"/>
        <v xml:space="preserve"> </v>
      </c>
      <c r="DI136" s="21"/>
      <c r="DJ136" s="63"/>
      <c r="DK136" s="22" t="str">
        <f t="shared" si="1679"/>
        <v xml:space="preserve"> </v>
      </c>
      <c r="DL136" s="21"/>
      <c r="DM136" s="21"/>
      <c r="DN136" s="63"/>
      <c r="DO136" s="22" t="str">
        <f t="shared" si="1724"/>
        <v xml:space="preserve"> </v>
      </c>
      <c r="DP136" s="51" t="str">
        <f t="shared" si="1725"/>
        <v xml:space="preserve"> </v>
      </c>
      <c r="DQ136" s="21">
        <v>12597.53</v>
      </c>
      <c r="DR136" s="21">
        <v>12597.53</v>
      </c>
      <c r="DS136" s="63">
        <v>33438.089999999997</v>
      </c>
      <c r="DT136" s="22">
        <f t="shared" si="1726"/>
        <v>1</v>
      </c>
      <c r="DU136" s="22">
        <f t="shared" si="1727"/>
        <v>0.37674191318941969</v>
      </c>
      <c r="DV136" s="57"/>
      <c r="DW136" s="57"/>
      <c r="DX136" s="57"/>
      <c r="DY136" s="57"/>
      <c r="DZ136" s="57"/>
      <c r="EA136" s="57"/>
      <c r="EB136" s="57"/>
      <c r="EC136" s="57"/>
      <c r="ED136" s="57"/>
      <c r="EE136" s="57"/>
      <c r="EF136" s="57"/>
      <c r="EG136" s="57"/>
      <c r="EH136" s="57"/>
      <c r="EI136" s="57"/>
      <c r="EJ136" s="57"/>
      <c r="EK136" s="57"/>
      <c r="EL136" s="57"/>
      <c r="EM136" s="57"/>
      <c r="EN136" s="57"/>
    </row>
    <row r="137" spans="1:144" s="14" customFormat="1" ht="15.75" customHeight="1" outlineLevel="1" x14ac:dyDescent="0.25">
      <c r="A137" s="13">
        <f t="shared" ref="A137" si="1734">A136+1</f>
        <v>112</v>
      </c>
      <c r="B137" s="8" t="s">
        <v>68</v>
      </c>
      <c r="C137" s="21">
        <f>H137+AQ137</f>
        <v>633999.78</v>
      </c>
      <c r="D137" s="21">
        <f>I137+AR137</f>
        <v>118373.97</v>
      </c>
      <c r="E137" s="21">
        <v>80611.56</v>
      </c>
      <c r="F137" s="22">
        <f>IF(D137&lt;=0," ",IF(D137/C137*100&gt;200,"СВ.200",D137/C137))</f>
        <v>0.18670979665008716</v>
      </c>
      <c r="G137" s="22">
        <f t="shared" si="1728"/>
        <v>1.468449066114091</v>
      </c>
      <c r="H137" s="21">
        <f t="shared" si="1688"/>
        <v>622000</v>
      </c>
      <c r="I137" s="21">
        <f>N137+S137+X137+AC137+AH137+AM137</f>
        <v>106374.19</v>
      </c>
      <c r="J137" s="19">
        <v>80611.56</v>
      </c>
      <c r="K137" s="22">
        <f>IF(I137&lt;=0," ",IF(I137/H137*100&gt;200,"СВ.200",I137/H137))</f>
        <v>0.17101959807073955</v>
      </c>
      <c r="L137" s="22">
        <f>IF(J137=0," ",IF(I137/J137*100&gt;200,"св.200",I137/J137))</f>
        <v>1.3195897709956239</v>
      </c>
      <c r="M137" s="21">
        <v>38000</v>
      </c>
      <c r="N137" s="21">
        <v>20161.8</v>
      </c>
      <c r="O137" s="63">
        <v>17135.98</v>
      </c>
      <c r="P137" s="22">
        <f t="shared" si="1689"/>
        <v>0.53057368421052631</v>
      </c>
      <c r="Q137" s="22">
        <f>IF(O137=0," ",IF(N137/O137*100&gt;200,"св.200",N137/O137))</f>
        <v>1.1765770034745606</v>
      </c>
      <c r="R137" s="21"/>
      <c r="S137" s="21"/>
      <c r="T137" s="63"/>
      <c r="U137" s="22" t="str">
        <f t="shared" si="1691"/>
        <v xml:space="preserve"> </v>
      </c>
      <c r="V137" s="22" t="str">
        <f t="shared" si="1692"/>
        <v xml:space="preserve"> </v>
      </c>
      <c r="W137" s="21"/>
      <c r="X137" s="21"/>
      <c r="Y137" s="63"/>
      <c r="Z137" s="22" t="str">
        <f t="shared" si="1693"/>
        <v xml:space="preserve"> </v>
      </c>
      <c r="AA137" s="22" t="str">
        <f t="shared" si="1694"/>
        <v xml:space="preserve"> </v>
      </c>
      <c r="AB137" s="21">
        <v>150000</v>
      </c>
      <c r="AC137" s="21">
        <v>28647.31</v>
      </c>
      <c r="AD137" s="63">
        <v>47327.74</v>
      </c>
      <c r="AE137" s="22">
        <f t="shared" si="1695"/>
        <v>0.19098206666666667</v>
      </c>
      <c r="AF137" s="22">
        <f t="shared" si="1696"/>
        <v>0.60529638643214323</v>
      </c>
      <c r="AG137" s="21">
        <v>434000</v>
      </c>
      <c r="AH137" s="21">
        <v>57565.08</v>
      </c>
      <c r="AI137" s="63">
        <v>16147.84</v>
      </c>
      <c r="AJ137" s="22">
        <f t="shared" si="1697"/>
        <v>0.13263843317972351</v>
      </c>
      <c r="AK137" s="22" t="str">
        <f t="shared" si="1698"/>
        <v>св.200</v>
      </c>
      <c r="AL137" s="21"/>
      <c r="AM137" s="21"/>
      <c r="AN137" s="63"/>
      <c r="AO137" s="22" t="str">
        <f t="shared" si="1699"/>
        <v xml:space="preserve"> </v>
      </c>
      <c r="AP137" s="22" t="str">
        <f t="shared" si="1700"/>
        <v xml:space="preserve"> </v>
      </c>
      <c r="AQ137" s="21">
        <f t="shared" si="1701"/>
        <v>11999.78</v>
      </c>
      <c r="AR137" s="21">
        <f>AW137+BB137+BG137+BL137+BQ137+BV137+CA137+CF137+++++CU137+CZ137+DE137+DI137+DM137+DR137</f>
        <v>11999.78</v>
      </c>
      <c r="AS137" s="36">
        <v>0</v>
      </c>
      <c r="AT137" s="22">
        <f>IF(AR137&lt;=0," ",IF(AQ137&lt;=0," ",IF(AR137/AQ137*100&gt;200,"СВ.200",AR137/AQ137)))</f>
        <v>1</v>
      </c>
      <c r="AU137" s="22" t="str">
        <f>IF(AS137=0," ",IF(AR137/AS137*100&gt;200,"св.200",AR137/AS137))</f>
        <v xml:space="preserve"> </v>
      </c>
      <c r="AV137" s="21"/>
      <c r="AW137" s="21"/>
      <c r="AX137" s="63"/>
      <c r="AY137" s="22" t="str">
        <f t="shared" si="1702"/>
        <v xml:space="preserve"> </v>
      </c>
      <c r="AZ137" s="22" t="str">
        <f t="shared" si="1703"/>
        <v xml:space="preserve"> </v>
      </c>
      <c r="BA137" s="21"/>
      <c r="BB137" s="21"/>
      <c r="BC137" s="63"/>
      <c r="BD137" s="22" t="str">
        <f t="shared" si="1704"/>
        <v xml:space="preserve"> </v>
      </c>
      <c r="BE137" s="22" t="str">
        <f t="shared" si="1705"/>
        <v xml:space="preserve"> </v>
      </c>
      <c r="BF137" s="21"/>
      <c r="BG137" s="21"/>
      <c r="BH137" s="63"/>
      <c r="BI137" s="22" t="str">
        <f t="shared" si="1706"/>
        <v xml:space="preserve"> </v>
      </c>
      <c r="BJ137" s="22" t="str">
        <f t="shared" si="1707"/>
        <v xml:space="preserve"> </v>
      </c>
      <c r="BK137" s="21"/>
      <c r="BL137" s="21"/>
      <c r="BM137" s="63"/>
      <c r="BN137" s="22" t="str">
        <f t="shared" si="1518"/>
        <v xml:space="preserve"> </v>
      </c>
      <c r="BO137" s="22" t="str">
        <f t="shared" si="1708"/>
        <v xml:space="preserve"> </v>
      </c>
      <c r="BP137" s="21"/>
      <c r="BQ137" s="21"/>
      <c r="BR137" s="63"/>
      <c r="BS137" s="22" t="str">
        <f t="shared" si="1729"/>
        <v xml:space="preserve"> </v>
      </c>
      <c r="BT137" s="22" t="str">
        <f t="shared" si="1709"/>
        <v xml:space="preserve"> </v>
      </c>
      <c r="BU137" s="21"/>
      <c r="BV137" s="21"/>
      <c r="BW137" s="63"/>
      <c r="BX137" s="22" t="str">
        <f t="shared" si="1732"/>
        <v xml:space="preserve"> </v>
      </c>
      <c r="BY137" s="22" t="str">
        <f t="shared" si="1733"/>
        <v xml:space="preserve"> </v>
      </c>
      <c r="BZ137" s="21"/>
      <c r="CA137" s="21"/>
      <c r="CB137" s="63"/>
      <c r="CC137" s="22" t="str">
        <f t="shared" si="1710"/>
        <v xml:space="preserve"> </v>
      </c>
      <c r="CD137" s="22" t="str">
        <f t="shared" si="1711"/>
        <v xml:space="preserve"> </v>
      </c>
      <c r="CE137" s="21">
        <f t="shared" si="1712"/>
        <v>0</v>
      </c>
      <c r="CF137" s="21">
        <f t="shared" si="1713"/>
        <v>0</v>
      </c>
      <c r="CG137" s="21">
        <v>0</v>
      </c>
      <c r="CH137" s="28" t="str">
        <f t="shared" si="1714"/>
        <v xml:space="preserve"> </v>
      </c>
      <c r="CI137" s="22" t="str">
        <f t="shared" si="1715"/>
        <v xml:space="preserve"> </v>
      </c>
      <c r="CJ137" s="21"/>
      <c r="CK137" s="21"/>
      <c r="CL137" s="63"/>
      <c r="CM137" s="22" t="str">
        <f t="shared" si="1716"/>
        <v xml:space="preserve"> </v>
      </c>
      <c r="CN137" s="22" t="str">
        <f t="shared" si="1717"/>
        <v xml:space="preserve"> </v>
      </c>
      <c r="CO137" s="21"/>
      <c r="CP137" s="21"/>
      <c r="CQ137" s="63"/>
      <c r="CR137" s="22" t="str">
        <f t="shared" si="1718"/>
        <v xml:space="preserve"> </v>
      </c>
      <c r="CS137" s="22" t="str">
        <f t="shared" si="1719"/>
        <v xml:space="preserve"> </v>
      </c>
      <c r="CT137" s="21"/>
      <c r="CU137" s="21"/>
      <c r="CV137" s="63"/>
      <c r="CW137" s="22" t="str">
        <f t="shared" si="1730"/>
        <v xml:space="preserve"> </v>
      </c>
      <c r="CX137" s="22" t="str">
        <f t="shared" si="1731"/>
        <v xml:space="preserve"> </v>
      </c>
      <c r="CY137" s="21"/>
      <c r="CZ137" s="21"/>
      <c r="DA137" s="63"/>
      <c r="DB137" s="22" t="str">
        <f t="shared" si="1720"/>
        <v xml:space="preserve"> </v>
      </c>
      <c r="DC137" s="22" t="str">
        <f t="shared" si="1721"/>
        <v xml:space="preserve"> </v>
      </c>
      <c r="DD137" s="21"/>
      <c r="DE137" s="21"/>
      <c r="DF137" s="63"/>
      <c r="DG137" s="22" t="str">
        <f t="shared" si="1722"/>
        <v xml:space="preserve"> </v>
      </c>
      <c r="DH137" s="22" t="str">
        <f t="shared" si="1723"/>
        <v xml:space="preserve"> </v>
      </c>
      <c r="DI137" s="21"/>
      <c r="DJ137" s="63"/>
      <c r="DK137" s="22" t="str">
        <f t="shared" si="1679"/>
        <v xml:space="preserve"> </v>
      </c>
      <c r="DL137" s="21"/>
      <c r="DM137" s="21"/>
      <c r="DN137" s="63"/>
      <c r="DO137" s="22" t="str">
        <f t="shared" si="1724"/>
        <v xml:space="preserve"> </v>
      </c>
      <c r="DP137" s="51" t="str">
        <f>IF(DM137=0," ",IF(DM137/DN137*100&gt;200,"св.200",DM137/DN137))</f>
        <v xml:space="preserve"> </v>
      </c>
      <c r="DQ137" s="21">
        <v>11999.78</v>
      </c>
      <c r="DR137" s="21">
        <v>11999.78</v>
      </c>
      <c r="DS137" s="63"/>
      <c r="DT137" s="22">
        <f t="shared" si="1726"/>
        <v>1</v>
      </c>
      <c r="DU137" s="22" t="str">
        <f t="shared" si="1727"/>
        <v xml:space="preserve"> </v>
      </c>
      <c r="DV137" s="57"/>
      <c r="DW137" s="57"/>
      <c r="DX137" s="57"/>
      <c r="DY137" s="57"/>
      <c r="DZ137" s="57"/>
      <c r="EA137" s="57"/>
      <c r="EB137" s="57"/>
      <c r="EC137" s="57"/>
      <c r="ED137" s="57"/>
      <c r="EE137" s="57"/>
      <c r="EF137" s="57"/>
      <c r="EG137" s="57"/>
      <c r="EH137" s="57"/>
      <c r="EI137" s="57"/>
      <c r="EJ137" s="57"/>
      <c r="EK137" s="57"/>
      <c r="EL137" s="57"/>
      <c r="EM137" s="57"/>
      <c r="EN137" s="57"/>
    </row>
    <row r="138" spans="1:144" s="16" customFormat="1" ht="15.75" x14ac:dyDescent="0.25">
      <c r="A138" s="15"/>
      <c r="B138" s="7" t="s">
        <v>142</v>
      </c>
      <c r="C138" s="24">
        <f>SUM(C139:C142)</f>
        <v>40177107.099999994</v>
      </c>
      <c r="D138" s="24">
        <f t="shared" ref="D138" si="1735">SUM(D139:D142)</f>
        <v>17578703.989999998</v>
      </c>
      <c r="E138" s="24">
        <v>14145672.009999998</v>
      </c>
      <c r="F138" s="20">
        <f>IF(D138&lt;=0," ",IF(D138/C138*100&gt;200,"СВ.200",D138/C138))</f>
        <v>0.43753035643524474</v>
      </c>
      <c r="G138" s="20">
        <f t="shared" si="1728"/>
        <v>1.2426913318485744</v>
      </c>
      <c r="H138" s="24">
        <f t="shared" ref="H138" si="1736">SUM(H139:H142)</f>
        <v>38072131.32</v>
      </c>
      <c r="I138" s="24">
        <f t="shared" ref="I138" si="1737">SUM(I139:I142)</f>
        <v>16435579.219999999</v>
      </c>
      <c r="J138" s="39">
        <v>13017516.42</v>
      </c>
      <c r="K138" s="20">
        <f>IF(I138&lt;=0," ",IF(I138/H138*100&gt;200,"СВ.200",I138/H138))</f>
        <v>0.43169580084333453</v>
      </c>
      <c r="L138" s="20">
        <f>IF(J138=0," ",IF(I138/J138*100&gt;200,"св.200",I138/J138))</f>
        <v>1.2625741108917301</v>
      </c>
      <c r="M138" s="24">
        <f t="shared" ref="M138" si="1738">SUM(M139:M142)</f>
        <v>27731730.800000001</v>
      </c>
      <c r="N138" s="24">
        <f t="shared" ref="N138" si="1739">SUM(N139:N142)</f>
        <v>13380669.32</v>
      </c>
      <c r="O138" s="39">
        <v>10027058.609999999</v>
      </c>
      <c r="P138" s="20">
        <f t="shared" si="1645"/>
        <v>0.48250393805207425</v>
      </c>
      <c r="Q138" s="20">
        <f t="shared" si="1653"/>
        <v>1.3344560793387046</v>
      </c>
      <c r="R138" s="24">
        <f t="shared" ref="R138" si="1740">SUM(R139:R142)</f>
        <v>3729400</v>
      </c>
      <c r="S138" s="24">
        <f t="shared" ref="S138" si="1741">SUM(S139:S142)</f>
        <v>1794337.62</v>
      </c>
      <c r="T138" s="39">
        <v>1744350.69</v>
      </c>
      <c r="U138" s="20">
        <f t="shared" si="1646"/>
        <v>0.48113305625569802</v>
      </c>
      <c r="V138" s="20">
        <f t="shared" si="1670"/>
        <v>1.0286564681554946</v>
      </c>
      <c r="W138" s="24">
        <f t="shared" ref="W138" si="1742">SUM(W139:W142)</f>
        <v>135000</v>
      </c>
      <c r="X138" s="24">
        <f t="shared" ref="X138" si="1743">SUM(X139:X142)</f>
        <v>98676.6</v>
      </c>
      <c r="Y138" s="39">
        <v>95916.9</v>
      </c>
      <c r="Z138" s="20">
        <f t="shared" si="1681"/>
        <v>0.7309377777777778</v>
      </c>
      <c r="AA138" s="20">
        <f t="shared" si="1682"/>
        <v>1.0287717805725582</v>
      </c>
      <c r="AB138" s="24">
        <f t="shared" ref="AB138" si="1744">SUM(AB139:AB142)</f>
        <v>2427000</v>
      </c>
      <c r="AC138" s="24">
        <f t="shared" ref="AC138" si="1745">SUM(AC139:AC142)</f>
        <v>343971.95999999996</v>
      </c>
      <c r="AD138" s="39">
        <v>187178.46000000002</v>
      </c>
      <c r="AE138" s="20">
        <f t="shared" si="1647"/>
        <v>0.14172721878862793</v>
      </c>
      <c r="AF138" s="20">
        <f t="shared" si="1656"/>
        <v>1.837668500958924</v>
      </c>
      <c r="AG138" s="24">
        <f t="shared" ref="AG138" si="1746">SUM(AG139:AG142)</f>
        <v>4049000.52</v>
      </c>
      <c r="AH138" s="24">
        <f t="shared" ref="AH138" si="1747">SUM(AH139:AH142)</f>
        <v>817923.72000000009</v>
      </c>
      <c r="AI138" s="39">
        <v>963011.75999999989</v>
      </c>
      <c r="AJ138" s="20">
        <f t="shared" si="1648"/>
        <v>0.20200632624270448</v>
      </c>
      <c r="AK138" s="20">
        <f t="shared" si="1657"/>
        <v>0.84933928532710767</v>
      </c>
      <c r="AL138" s="24">
        <f t="shared" ref="AL138" si="1748">SUM(AL139:AL142)</f>
        <v>0</v>
      </c>
      <c r="AM138" s="24">
        <f t="shared" ref="AM138" si="1749">SUM(AM139:AM142)</f>
        <v>0</v>
      </c>
      <c r="AN138" s="39">
        <v>0</v>
      </c>
      <c r="AO138" s="20" t="str">
        <f t="shared" si="1561"/>
        <v xml:space="preserve"> </v>
      </c>
      <c r="AP138" s="20" t="str">
        <f t="shared" si="1658"/>
        <v xml:space="preserve"> </v>
      </c>
      <c r="AQ138" s="24">
        <f t="shared" ref="AQ138" si="1750">SUM(AQ139:AQ142)</f>
        <v>2104975.7799999998</v>
      </c>
      <c r="AR138" s="24">
        <f t="shared" ref="AR138" si="1751">SUM(AR139:AR142)</f>
        <v>1143124.77</v>
      </c>
      <c r="AS138" s="39">
        <v>1128155.5900000001</v>
      </c>
      <c r="AT138" s="20">
        <f>IF(AR138&lt;=0," ",IF(AQ138&lt;=0," ",IF(AR138/AQ138*100&gt;200,"СВ.200",AR138/AQ138)))</f>
        <v>0.5430583956647711</v>
      </c>
      <c r="AU138" s="20">
        <f>IF(AS138=0," ",IF(AR138/AS138*100&gt;200,"св.200",AR138/AS138))</f>
        <v>1.013268719432574</v>
      </c>
      <c r="AV138" s="24">
        <f t="shared" ref="AV138" si="1752">SUM(AV139:AV142)</f>
        <v>150000</v>
      </c>
      <c r="AW138" s="24">
        <f t="shared" ref="AW138" si="1753">SUM(AW139:AW142)</f>
        <v>139656.4</v>
      </c>
      <c r="AX138" s="39">
        <v>117006.95</v>
      </c>
      <c r="AY138" s="20">
        <f t="shared" si="1649"/>
        <v>0.93104266666666657</v>
      </c>
      <c r="AZ138" s="20">
        <f t="shared" si="1659"/>
        <v>1.1935735441356261</v>
      </c>
      <c r="BA138" s="24">
        <f t="shared" ref="BA138" si="1754">SUM(BA139:BA142)</f>
        <v>355212.85</v>
      </c>
      <c r="BB138" s="24">
        <f t="shared" ref="BB138" si="1755">SUM(BB139:BB142)</f>
        <v>82812.649999999994</v>
      </c>
      <c r="BC138" s="39">
        <v>107566.06999999999</v>
      </c>
      <c r="BD138" s="20">
        <f t="shared" si="1671"/>
        <v>0.23313528775774864</v>
      </c>
      <c r="BE138" s="20">
        <f t="shared" si="1672"/>
        <v>0.76987706253468213</v>
      </c>
      <c r="BF138" s="24">
        <f t="shared" ref="BF138" si="1756">SUM(BF139:BF142)</f>
        <v>10080</v>
      </c>
      <c r="BG138" s="24">
        <f t="shared" ref="BG138" si="1757">SUM(BG139:BG142)</f>
        <v>5040</v>
      </c>
      <c r="BH138" s="39">
        <v>252.72000000000025</v>
      </c>
      <c r="BI138" s="20">
        <f t="shared" si="1673"/>
        <v>0.5</v>
      </c>
      <c r="BJ138" s="20" t="str">
        <f t="shared" si="1674"/>
        <v>св.200</v>
      </c>
      <c r="BK138" s="24">
        <f t="shared" ref="BK138" si="1758">SUM(BK139:BK142)</f>
        <v>0</v>
      </c>
      <c r="BL138" s="24">
        <f t="shared" ref="BL138" si="1759">SUM(BL139:BL142)</f>
        <v>0</v>
      </c>
      <c r="BM138" s="39">
        <v>0</v>
      </c>
      <c r="BN138" s="20" t="str">
        <f t="shared" si="1518"/>
        <v xml:space="preserve"> </v>
      </c>
      <c r="BO138" s="20" t="str">
        <f t="shared" si="1660"/>
        <v xml:space="preserve"> </v>
      </c>
      <c r="BP138" s="24">
        <f t="shared" ref="BP138" si="1760">SUM(BP139:BP142)</f>
        <v>1250982.94</v>
      </c>
      <c r="BQ138" s="24">
        <f t="shared" ref="BQ138" si="1761">SUM(BQ139:BQ142)</f>
        <v>406831.6</v>
      </c>
      <c r="BR138" s="39">
        <v>427009.17</v>
      </c>
      <c r="BS138" s="20">
        <f t="shared" si="1729"/>
        <v>0.32520955081929415</v>
      </c>
      <c r="BT138" s="20">
        <f t="shared" si="1675"/>
        <v>0.95274675248777441</v>
      </c>
      <c r="BU138" s="24">
        <f t="shared" ref="BU138" si="1762">SUM(BU139:BU142)</f>
        <v>71000</v>
      </c>
      <c r="BV138" s="24">
        <f t="shared" ref="BV138" si="1763">SUM(BV139:BV142)</f>
        <v>67392.490000000005</v>
      </c>
      <c r="BW138" s="39">
        <v>30360.519999999997</v>
      </c>
      <c r="BX138" s="20">
        <f t="shared" si="1595"/>
        <v>0.94919000000000009</v>
      </c>
      <c r="BY138" s="20" t="str">
        <f t="shared" si="1676"/>
        <v>св.200</v>
      </c>
      <c r="BZ138" s="24">
        <f t="shared" ref="BZ138" si="1764">SUM(BZ139:BZ142)</f>
        <v>1000</v>
      </c>
      <c r="CA138" s="24">
        <f t="shared" ref="CA138" si="1765">SUM(CA139:CA142)</f>
        <v>0</v>
      </c>
      <c r="CB138" s="39">
        <v>272870</v>
      </c>
      <c r="CC138" s="20" t="str">
        <f t="shared" ref="CC138:CC143" si="1766">IF(CA138&lt;=0," ",IF(BZ138&lt;=0," ",IF(CA138/BZ138*100&gt;200,"СВ.200",CA138/BZ138)))</f>
        <v xml:space="preserve"> </v>
      </c>
      <c r="CD138" s="20">
        <f t="shared" si="1661"/>
        <v>0</v>
      </c>
      <c r="CE138" s="24">
        <f t="shared" ref="CE138" si="1767">SUM(CE139:CE142)</f>
        <v>100000</v>
      </c>
      <c r="CF138" s="24">
        <f t="shared" ref="CF138" si="1768">SUM(CF139:CF142)</f>
        <v>294746.43</v>
      </c>
      <c r="CG138" s="39">
        <v>51830.99</v>
      </c>
      <c r="CH138" s="20" t="str">
        <f t="shared" si="1662"/>
        <v>СВ.200</v>
      </c>
      <c r="CI138" s="20" t="str">
        <f t="shared" si="1663"/>
        <v>св.200</v>
      </c>
      <c r="CJ138" s="24">
        <f t="shared" ref="CJ138" si="1769">SUM(CJ139:CJ142)</f>
        <v>100000</v>
      </c>
      <c r="CK138" s="24">
        <f t="shared" ref="CK138" si="1770">SUM(CK139:CK142)</f>
        <v>294746.43</v>
      </c>
      <c r="CL138" s="39">
        <v>51830.99</v>
      </c>
      <c r="CM138" s="20" t="str">
        <f t="shared" si="1664"/>
        <v>СВ.200</v>
      </c>
      <c r="CN138" s="20" t="str">
        <f t="shared" si="1665"/>
        <v>св.200</v>
      </c>
      <c r="CO138" s="24">
        <f t="shared" ref="CO138" si="1771">SUM(CO139:CO142)</f>
        <v>0</v>
      </c>
      <c r="CP138" s="24">
        <f t="shared" ref="CP138" si="1772">SUM(CP139:CP142)</f>
        <v>0</v>
      </c>
      <c r="CQ138" s="39">
        <v>0</v>
      </c>
      <c r="CR138" s="20" t="str">
        <f t="shared" si="1677"/>
        <v xml:space="preserve"> </v>
      </c>
      <c r="CS138" s="20" t="str">
        <f t="shared" si="1678"/>
        <v xml:space="preserve"> </v>
      </c>
      <c r="CT138" s="24">
        <f t="shared" ref="CT138" si="1773">SUM(CT139:CT142)</f>
        <v>0</v>
      </c>
      <c r="CU138" s="24">
        <f t="shared" ref="CU138" si="1774">SUM(CU139:CU142)</f>
        <v>0</v>
      </c>
      <c r="CV138" s="39">
        <v>0</v>
      </c>
      <c r="CW138" s="31" t="str">
        <f t="shared" si="1730"/>
        <v xml:space="preserve"> </v>
      </c>
      <c r="CX138" s="31" t="str">
        <f t="shared" si="1731"/>
        <v xml:space="preserve"> </v>
      </c>
      <c r="CY138" s="24">
        <f t="shared" ref="CY138" si="1775">SUM(CY139:CY142)</f>
        <v>0</v>
      </c>
      <c r="CZ138" s="24">
        <f t="shared" ref="CZ138" si="1776">SUM(CZ139:CZ142)</f>
        <v>0</v>
      </c>
      <c r="DA138" s="39">
        <v>0</v>
      </c>
      <c r="DB138" s="20" t="str">
        <f t="shared" si="1650"/>
        <v xml:space="preserve"> </v>
      </c>
      <c r="DC138" s="20" t="str">
        <f t="shared" si="1666"/>
        <v xml:space="preserve"> </v>
      </c>
      <c r="DD138" s="24">
        <f t="shared" ref="DD138" si="1777">SUM(DD139:DD142)</f>
        <v>0</v>
      </c>
      <c r="DE138" s="24">
        <f t="shared" ref="DE138" si="1778">SUM(DE139:DE142)</f>
        <v>0</v>
      </c>
      <c r="DF138" s="39">
        <v>0</v>
      </c>
      <c r="DG138" s="20" t="str">
        <f t="shared" si="1722"/>
        <v xml:space="preserve"> </v>
      </c>
      <c r="DH138" s="20" t="str">
        <f t="shared" si="1723"/>
        <v xml:space="preserve"> </v>
      </c>
      <c r="DI138" s="24">
        <f t="shared" ref="DI138" si="1779">SUM(DI139:DI142)</f>
        <v>0</v>
      </c>
      <c r="DJ138" s="39">
        <v>0</v>
      </c>
      <c r="DK138" s="20" t="str">
        <f t="shared" si="1679"/>
        <v xml:space="preserve"> </v>
      </c>
      <c r="DL138" s="24">
        <f t="shared" ref="DL138" si="1780">SUM(DL139:DL142)</f>
        <v>0</v>
      </c>
      <c r="DM138" s="24">
        <f t="shared" ref="DM138" si="1781">SUM(DM139:DM142)</f>
        <v>3945.21</v>
      </c>
      <c r="DN138" s="39">
        <v>38909.199999999997</v>
      </c>
      <c r="DO138" s="20" t="str">
        <f t="shared" si="1652"/>
        <v xml:space="preserve"> </v>
      </c>
      <c r="DP138" s="50">
        <f t="shared" si="1686"/>
        <v>0.10139529982626218</v>
      </c>
      <c r="DQ138" s="24">
        <f t="shared" ref="DQ138" si="1782">SUM(DQ139:DQ142)</f>
        <v>166699.99</v>
      </c>
      <c r="DR138" s="24">
        <f t="shared" ref="DR138" si="1783">SUM(DR139:DR142)</f>
        <v>142699.99</v>
      </c>
      <c r="DS138" s="39">
        <v>82349.97</v>
      </c>
      <c r="DT138" s="20">
        <f t="shared" si="1112"/>
        <v>0.85602878560460616</v>
      </c>
      <c r="DU138" s="20">
        <f t="shared" ref="DU138:DU143" si="1784">IF(DS138=0," ",IF(DR138/DS138*100&gt;200,"св.200",DR138/DS138))</f>
        <v>1.7328481115415098</v>
      </c>
      <c r="DV138" s="56"/>
      <c r="DW138" s="56"/>
      <c r="DX138" s="56"/>
      <c r="DY138" s="56"/>
      <c r="DZ138" s="56"/>
      <c r="EA138" s="56"/>
      <c r="EB138" s="56"/>
      <c r="EC138" s="56"/>
      <c r="ED138" s="56"/>
      <c r="EE138" s="56"/>
      <c r="EF138" s="56"/>
      <c r="EG138" s="56"/>
      <c r="EH138" s="56"/>
      <c r="EI138" s="56"/>
      <c r="EJ138" s="56"/>
      <c r="EK138" s="56"/>
      <c r="EL138" s="56"/>
      <c r="EM138" s="56"/>
      <c r="EN138" s="56"/>
    </row>
    <row r="139" spans="1:144" s="14" customFormat="1" ht="15.75" customHeight="1" outlineLevel="1" x14ac:dyDescent="0.25">
      <c r="A139" s="13">
        <v>113</v>
      </c>
      <c r="B139" s="8" t="s">
        <v>75</v>
      </c>
      <c r="C139" s="21">
        <f>H139+AQ139</f>
        <v>35562282.939999998</v>
      </c>
      <c r="D139" s="21">
        <f>I139+AR139</f>
        <v>16343536.899999999</v>
      </c>
      <c r="E139" s="21">
        <v>12996576.359999999</v>
      </c>
      <c r="F139" s="22">
        <f>IF(D139&lt;=0," ",IF(D139/C139*100&gt;200,"СВ.200",D139/C139))</f>
        <v>0.4595750201856979</v>
      </c>
      <c r="G139" s="22">
        <f t="shared" si="1728"/>
        <v>1.2575263244173329</v>
      </c>
      <c r="H139" s="21">
        <f t="shared" ref="H139" si="1785">M139+R139+W139+AB139+AG139+AL139</f>
        <v>34046300</v>
      </c>
      <c r="I139" s="21">
        <f>N139+S139+X139+AC139+AH139+AM139</f>
        <v>15492302.469999999</v>
      </c>
      <c r="J139" s="19">
        <v>12030516.529999999</v>
      </c>
      <c r="K139" s="22">
        <f>IF(I139&lt;=0," ",IF(I139/H139*100&gt;200,"СВ.200",I139/H139))</f>
        <v>0.4550363026231925</v>
      </c>
      <c r="L139" s="22">
        <f>IF(J139=0," ",IF(I139/J139*100&gt;200,"св.200",I139/J139))</f>
        <v>1.2877503996912758</v>
      </c>
      <c r="M139" s="21">
        <v>26343900</v>
      </c>
      <c r="N139" s="21">
        <v>12881965.220000001</v>
      </c>
      <c r="O139" s="63">
        <v>9546318.8200000003</v>
      </c>
      <c r="P139" s="22">
        <f t="shared" si="1645"/>
        <v>0.48899233674588805</v>
      </c>
      <c r="Q139" s="22">
        <f t="shared" si="1653"/>
        <v>1.3494170331931152</v>
      </c>
      <c r="R139" s="21">
        <v>3729400</v>
      </c>
      <c r="S139" s="21">
        <v>1794337.62</v>
      </c>
      <c r="T139" s="63">
        <v>1744350.69</v>
      </c>
      <c r="U139" s="22">
        <f t="shared" si="1646"/>
        <v>0.48113305625569802</v>
      </c>
      <c r="V139" s="22">
        <f t="shared" si="1670"/>
        <v>1.0286564681554946</v>
      </c>
      <c r="W139" s="21"/>
      <c r="X139" s="21"/>
      <c r="Y139" s="63"/>
      <c r="Z139" s="22" t="str">
        <f t="shared" si="1681"/>
        <v xml:space="preserve"> </v>
      </c>
      <c r="AA139" s="22" t="str">
        <f t="shared" si="1682"/>
        <v xml:space="preserve"> </v>
      </c>
      <c r="AB139" s="21">
        <v>2083000</v>
      </c>
      <c r="AC139" s="21">
        <v>299746.53999999998</v>
      </c>
      <c r="AD139" s="63">
        <v>178236.06</v>
      </c>
      <c r="AE139" s="22">
        <f t="shared" si="1647"/>
        <v>0.14390136341814688</v>
      </c>
      <c r="AF139" s="22">
        <f t="shared" si="1656"/>
        <v>1.6817390375438055</v>
      </c>
      <c r="AG139" s="21">
        <v>1890000</v>
      </c>
      <c r="AH139" s="21">
        <v>516253.09</v>
      </c>
      <c r="AI139" s="63">
        <v>561610.96</v>
      </c>
      <c r="AJ139" s="22">
        <f t="shared" si="1648"/>
        <v>0.27314978306878307</v>
      </c>
      <c r="AK139" s="22">
        <f t="shared" si="1657"/>
        <v>0.91923613812664917</v>
      </c>
      <c r="AL139" s="21"/>
      <c r="AM139" s="21"/>
      <c r="AN139" s="63"/>
      <c r="AO139" s="22" t="str">
        <f t="shared" si="1561"/>
        <v xml:space="preserve"> </v>
      </c>
      <c r="AP139" s="22" t="str">
        <f t="shared" si="1658"/>
        <v xml:space="preserve"> </v>
      </c>
      <c r="AQ139" s="21">
        <f t="shared" ref="AQ139" si="1786">AV139+BA139+BF139+BK139+BP139+BU139+BZ139+CE139+CT139+CY139+DD139+DL139+DQ139</f>
        <v>1515982.94</v>
      </c>
      <c r="AR139" s="21">
        <f>AW139+BB139+BG139+BL139+BQ139+BV139+CA139+CF139+++++CU139+CZ139+DE139+DI139+DM139+DR139</f>
        <v>851234.42999999993</v>
      </c>
      <c r="AS139" s="36">
        <v>966059.83</v>
      </c>
      <c r="AT139" s="22">
        <f>IF(AR139&lt;=0," ",IF(AQ139&lt;=0," ",IF(AR139/AQ139*100&gt;200,"СВ.200",AR139/AQ139)))</f>
        <v>0.56150660244237316</v>
      </c>
      <c r="AU139" s="22">
        <f>IF(AS139=0," ",IF(AR139/AS139*100&gt;200,"св.200",AR139/AS139))</f>
        <v>0.88114048795507827</v>
      </c>
      <c r="AV139" s="21">
        <v>150000</v>
      </c>
      <c r="AW139" s="21">
        <v>139656.4</v>
      </c>
      <c r="AX139" s="63">
        <v>117006.95</v>
      </c>
      <c r="AY139" s="22">
        <f t="shared" si="1649"/>
        <v>0.93104266666666657</v>
      </c>
      <c r="AZ139" s="22">
        <f t="shared" si="1659"/>
        <v>1.1935735441356261</v>
      </c>
      <c r="BA139" s="21"/>
      <c r="BB139" s="21"/>
      <c r="BC139" s="63"/>
      <c r="BD139" s="22" t="str">
        <f t="shared" si="1671"/>
        <v xml:space="preserve"> </v>
      </c>
      <c r="BE139" s="22" t="str">
        <f t="shared" si="1672"/>
        <v xml:space="preserve"> </v>
      </c>
      <c r="BF139" s="21"/>
      <c r="BG139" s="21"/>
      <c r="BH139" s="63">
        <v>-4787.28</v>
      </c>
      <c r="BI139" s="22" t="str">
        <f t="shared" si="1673"/>
        <v xml:space="preserve"> </v>
      </c>
      <c r="BJ139" s="22">
        <f t="shared" si="1674"/>
        <v>0</v>
      </c>
      <c r="BK139" s="21"/>
      <c r="BL139" s="21"/>
      <c r="BM139" s="63"/>
      <c r="BN139" s="22" t="str">
        <f t="shared" si="1518"/>
        <v xml:space="preserve"> </v>
      </c>
      <c r="BO139" s="22" t="str">
        <f t="shared" si="1660"/>
        <v xml:space="preserve"> </v>
      </c>
      <c r="BP139" s="21">
        <v>1250982.94</v>
      </c>
      <c r="BQ139" s="21">
        <v>406831.6</v>
      </c>
      <c r="BR139" s="63">
        <v>427009.17</v>
      </c>
      <c r="BS139" s="22">
        <f t="shared" si="1729"/>
        <v>0.32520955081929415</v>
      </c>
      <c r="BT139" s="22">
        <f t="shared" ref="BT139" si="1787">IF(BR139=0," ",IF(BQ139/BR139*100&gt;200,"св.200",BQ139/BR139))</f>
        <v>0.95274675248777441</v>
      </c>
      <c r="BU139" s="21"/>
      <c r="BV139" s="21"/>
      <c r="BW139" s="63"/>
      <c r="BX139" s="22" t="str">
        <f t="shared" si="1595"/>
        <v xml:space="preserve"> </v>
      </c>
      <c r="BY139" s="22" t="str">
        <f t="shared" si="1676"/>
        <v xml:space="preserve"> </v>
      </c>
      <c r="BZ139" s="21"/>
      <c r="CA139" s="21"/>
      <c r="CB139" s="63">
        <v>375000</v>
      </c>
      <c r="CC139" s="22" t="str">
        <f t="shared" si="1766"/>
        <v xml:space="preserve"> </v>
      </c>
      <c r="CD139" s="22">
        <f t="shared" si="1661"/>
        <v>0</v>
      </c>
      <c r="CE139" s="21">
        <f t="shared" ref="CE139" si="1788">CJ139+CO139</f>
        <v>100000</v>
      </c>
      <c r="CF139" s="21">
        <f t="shared" ref="CF139" si="1789">CK139+CP139</f>
        <v>294746.43</v>
      </c>
      <c r="CG139" s="21">
        <v>51830.99</v>
      </c>
      <c r="CH139" s="28" t="str">
        <f t="shared" si="1662"/>
        <v>СВ.200</v>
      </c>
      <c r="CI139" s="22" t="str">
        <f t="shared" si="1663"/>
        <v>св.200</v>
      </c>
      <c r="CJ139" s="21">
        <v>100000</v>
      </c>
      <c r="CK139" s="21">
        <v>294746.43</v>
      </c>
      <c r="CL139" s="63">
        <v>51830.99</v>
      </c>
      <c r="CM139" s="22" t="str">
        <f t="shared" si="1664"/>
        <v>СВ.200</v>
      </c>
      <c r="CN139" s="22" t="str">
        <f t="shared" si="1665"/>
        <v>св.200</v>
      </c>
      <c r="CO139" s="21"/>
      <c r="CP139" s="21"/>
      <c r="CQ139" s="63"/>
      <c r="CR139" s="22" t="str">
        <f t="shared" si="1677"/>
        <v xml:space="preserve"> </v>
      </c>
      <c r="CS139" s="22" t="str">
        <f t="shared" si="1678"/>
        <v xml:space="preserve"> </v>
      </c>
      <c r="CT139" s="21"/>
      <c r="CU139" s="21"/>
      <c r="CV139" s="63"/>
      <c r="CW139" s="22" t="str">
        <f t="shared" si="1730"/>
        <v xml:space="preserve"> </v>
      </c>
      <c r="CX139" s="22" t="str">
        <f t="shared" si="1731"/>
        <v xml:space="preserve"> </v>
      </c>
      <c r="CY139" s="21"/>
      <c r="CZ139" s="21"/>
      <c r="DA139" s="63"/>
      <c r="DB139" s="22" t="str">
        <f t="shared" si="1650"/>
        <v xml:space="preserve"> </v>
      </c>
      <c r="DC139" s="22" t="str">
        <f t="shared" si="1666"/>
        <v xml:space="preserve"> </v>
      </c>
      <c r="DD139" s="21"/>
      <c r="DE139" s="21"/>
      <c r="DF139" s="63"/>
      <c r="DG139" s="22" t="str">
        <f t="shared" si="1651"/>
        <v xml:space="preserve"> </v>
      </c>
      <c r="DH139" s="22" t="str">
        <f t="shared" si="1668"/>
        <v xml:space="preserve"> </v>
      </c>
      <c r="DI139" s="21"/>
      <c r="DJ139" s="63"/>
      <c r="DK139" s="22" t="str">
        <f t="shared" si="1679"/>
        <v xml:space="preserve"> </v>
      </c>
      <c r="DL139" s="21"/>
      <c r="DM139" s="21"/>
      <c r="DN139" s="63"/>
      <c r="DO139" s="22" t="str">
        <f t="shared" si="1652"/>
        <v xml:space="preserve"> </v>
      </c>
      <c r="DP139" s="51" t="str">
        <f t="shared" si="1686"/>
        <v xml:space="preserve"> </v>
      </c>
      <c r="DQ139" s="21">
        <v>15000</v>
      </c>
      <c r="DR139" s="21">
        <v>10000</v>
      </c>
      <c r="DS139" s="63"/>
      <c r="DT139" s="22">
        <f t="shared" ref="DT139" si="1790">IF(DR139&lt;=0," ",IF(DQ139&lt;=0," ",IF(DR139/DQ139*100&gt;200,"СВ.200",DR139/DQ139)))</f>
        <v>0.66666666666666663</v>
      </c>
      <c r="DU139" s="22" t="str">
        <f t="shared" ref="DU139" si="1791">IF(DS139=0," ",IF(DR139/DS139*100&gt;200,"св.200",DR139/DS139))</f>
        <v xml:space="preserve"> </v>
      </c>
      <c r="DV139" s="57"/>
      <c r="DW139" s="57"/>
      <c r="DX139" s="57"/>
      <c r="DY139" s="57"/>
      <c r="DZ139" s="57"/>
      <c r="EA139" s="57"/>
      <c r="EB139" s="57"/>
      <c r="EC139" s="57"/>
      <c r="ED139" s="57"/>
      <c r="EE139" s="57"/>
      <c r="EF139" s="57"/>
      <c r="EG139" s="57"/>
      <c r="EH139" s="57"/>
      <c r="EI139" s="57"/>
      <c r="EJ139" s="57"/>
      <c r="EK139" s="57"/>
      <c r="EL139" s="57"/>
      <c r="EM139" s="57"/>
      <c r="EN139" s="57"/>
    </row>
    <row r="140" spans="1:144" s="14" customFormat="1" ht="15.75" customHeight="1" outlineLevel="1" x14ac:dyDescent="0.25">
      <c r="A140" s="13">
        <v>114</v>
      </c>
      <c r="B140" s="8" t="s">
        <v>57</v>
      </c>
      <c r="C140" s="21">
        <f>H140+AQ140</f>
        <v>2249484.0499999998</v>
      </c>
      <c r="D140" s="21">
        <f>I140+AR140</f>
        <v>620984.46</v>
      </c>
      <c r="E140" s="21">
        <v>510070.36</v>
      </c>
      <c r="F140" s="22">
        <f>IF(D140&lt;=0," ",IF(D140/C140*100&gt;200,"СВ.200",D140/C140))</f>
        <v>0.27605639613225974</v>
      </c>
      <c r="G140" s="22">
        <f t="shared" si="1728"/>
        <v>1.2174486280677042</v>
      </c>
      <c r="H140" s="21">
        <f t="shared" ref="H140:H142" si="1792">M140+R140+W140+AB140+AG140+AL140</f>
        <v>1803417.52</v>
      </c>
      <c r="I140" s="21">
        <f>N140+S140+X140+AC140+AH140+AM140</f>
        <v>347423.85</v>
      </c>
      <c r="J140" s="19">
        <v>395722.80000000005</v>
      </c>
      <c r="K140" s="22">
        <f>IF(I140&lt;=0," ",IF(I140/H140*100&gt;200,"СВ.200",I140/H140))</f>
        <v>0.19264748520353733</v>
      </c>
      <c r="L140" s="22">
        <f>IF(J140=0," ",IF(I140/J140*100&gt;200,"св.200",I140/J140))</f>
        <v>0.87794751780791991</v>
      </c>
      <c r="M140" s="21">
        <v>442417</v>
      </c>
      <c r="N140" s="21">
        <v>170866.81</v>
      </c>
      <c r="O140" s="63">
        <v>120542.31</v>
      </c>
      <c r="P140" s="22">
        <f t="shared" ref="P140:P142" si="1793">IF(N140&lt;=0," ",IF(M140&lt;=0," ",IF(N140/M140*100&gt;200,"СВ.200",N140/M140)))</f>
        <v>0.3862121256642489</v>
      </c>
      <c r="Q140" s="22">
        <f t="shared" ref="Q140:Q142" si="1794">IF(O140=0," ",IF(N140/O140*100&gt;200,"св.200",N140/O140))</f>
        <v>1.4174841182320133</v>
      </c>
      <c r="R140" s="21"/>
      <c r="S140" s="21"/>
      <c r="T140" s="63"/>
      <c r="U140" s="22" t="str">
        <f t="shared" ref="U140:U142" si="1795">IF(S140&lt;=0," ",IF(R140&lt;=0," ",IF(S140/R140*100&gt;200,"СВ.200",S140/R140)))</f>
        <v xml:space="preserve"> </v>
      </c>
      <c r="V140" s="22" t="str">
        <f t="shared" ref="V140:V142" si="1796">IF(S140=0," ",IF(S140/T140*100&gt;200,"св.200",S140/T140))</f>
        <v xml:space="preserve"> </v>
      </c>
      <c r="W140" s="21">
        <v>90000</v>
      </c>
      <c r="X140" s="21">
        <v>75886.5</v>
      </c>
      <c r="Y140" s="63">
        <v>79921.2</v>
      </c>
      <c r="Z140" s="22">
        <f t="shared" ref="Z140" si="1797">IF(X140&lt;=0," ",IF(W140&lt;=0," ",IF(X140/W140*100&gt;200,"СВ.200",X140/W140)))</f>
        <v>0.84318333333333328</v>
      </c>
      <c r="AA140" s="22">
        <f t="shared" ref="AA140" si="1798">IF(Y140=0," ",IF(X140/Y140*100&gt;200,"св.200",X140/Y140))</f>
        <v>0.94951652377591933</v>
      </c>
      <c r="AB140" s="21">
        <v>88000</v>
      </c>
      <c r="AC140" s="21">
        <v>19216.95</v>
      </c>
      <c r="AD140" s="63">
        <v>5436.85</v>
      </c>
      <c r="AE140" s="22">
        <f t="shared" si="1647"/>
        <v>0.21837443181818184</v>
      </c>
      <c r="AF140" s="22" t="str">
        <f t="shared" ref="AF140:AF141" si="1799">IF(AD140=0," ",IF(AC140/AD140*100&gt;200,"св.200",AC140/AD140))</f>
        <v>св.200</v>
      </c>
      <c r="AG140" s="21">
        <v>1183000.52</v>
      </c>
      <c r="AH140" s="21">
        <v>81453.59</v>
      </c>
      <c r="AI140" s="63">
        <v>189822.44</v>
      </c>
      <c r="AJ140" s="22">
        <f t="shared" ref="AJ140:AJ142" si="1800">IF(AH140&lt;=0," ",IF(AG140&lt;=0," ",IF(AH140/AG140*100&gt;200,"СВ.200",AH140/AG140)))</f>
        <v>6.8853384781267887E-2</v>
      </c>
      <c r="AK140" s="22">
        <f t="shared" ref="AK140:AK142" si="1801">IF(AI140=0," ",IF(AH140/AI140*100&gt;200,"св.200",AH140/AI140))</f>
        <v>0.42910411435023171</v>
      </c>
      <c r="AL140" s="21"/>
      <c r="AM140" s="21"/>
      <c r="AN140" s="63"/>
      <c r="AO140" s="22" t="str">
        <f t="shared" ref="AO140:AO142" si="1802">IF(AM140&lt;=0," ",IF(AL140&lt;=0," ",IF(AM140/AL140*100&gt;200,"СВ.200",AM140/AL140)))</f>
        <v xml:space="preserve"> </v>
      </c>
      <c r="AP140" s="22" t="str">
        <f t="shared" ref="AP140:AP142" si="1803">IF(AN140=0," ",IF(AM140/AN140*100&gt;200,"св.200",AM140/AN140))</f>
        <v xml:space="preserve"> </v>
      </c>
      <c r="AQ140" s="21">
        <f t="shared" ref="AQ140:AQ142" si="1804">AV140+BA140+BF140+BK140+BP140+BU140+BZ140+CE140+CT140+CY140+DD140+DL140+DQ140</f>
        <v>446066.53</v>
      </c>
      <c r="AR140" s="21">
        <f>AW140+BB140+BG140+BL140+BQ140+BV140+CA140+CF140+++++CU140+CZ140+DE140+DI140+DM140+DR140</f>
        <v>273560.61</v>
      </c>
      <c r="AS140" s="36">
        <v>114347.55999999998</v>
      </c>
      <c r="AT140" s="22">
        <f>IF(AR140&lt;=0," ",IF(AQ140&lt;=0," ",IF(AR140/AQ140*100&gt;200,"СВ.200",AR140/AQ140)))</f>
        <v>0.61327311421459929</v>
      </c>
      <c r="AU140" s="22" t="str">
        <f>IF(AS140=0," ",IF(AR140/AS140*100&gt;200,"св.200",AR140/AS140))</f>
        <v>св.200</v>
      </c>
      <c r="AV140" s="21"/>
      <c r="AW140" s="21"/>
      <c r="AX140" s="63"/>
      <c r="AY140" s="22" t="str">
        <f t="shared" ref="AY140:AY142" si="1805">IF(AW140&lt;=0," ",IF(AV140&lt;=0," ",IF(AW140/AV140*100&gt;200,"СВ.200",AW140/AV140)))</f>
        <v xml:space="preserve"> </v>
      </c>
      <c r="AZ140" s="22" t="str">
        <f t="shared" ref="AZ140:AZ142" si="1806">IF(AX140=0," ",IF(AW140/AX140*100&gt;200,"св.200",AW140/AX140))</f>
        <v xml:space="preserve"> </v>
      </c>
      <c r="BA140" s="21">
        <v>252366.53</v>
      </c>
      <c r="BB140" s="21">
        <v>82468.12</v>
      </c>
      <c r="BC140" s="63">
        <v>104198.9</v>
      </c>
      <c r="BD140" s="22">
        <f t="shared" ref="BD140:BD142" si="1807">IF(BB140&lt;=0," ",IF(BA140&lt;=0," ",IF(BB140/BA140*100&gt;200,"СВ.200",BB140/BA140)))</f>
        <v>0.32677914935867286</v>
      </c>
      <c r="BE140" s="22">
        <f t="shared" ref="BE140:BE142" si="1808">IF(BC140=0," ",IF(BB140/BC140*100&gt;200,"св.200",BB140/BC140))</f>
        <v>0.79144904600720356</v>
      </c>
      <c r="BF140" s="21"/>
      <c r="BG140" s="21"/>
      <c r="BH140" s="63"/>
      <c r="BI140" s="22" t="str">
        <f t="shared" si="1673"/>
        <v xml:space="preserve"> </v>
      </c>
      <c r="BJ140" s="22" t="str">
        <f t="shared" si="1674"/>
        <v xml:space="preserve"> </v>
      </c>
      <c r="BK140" s="21"/>
      <c r="BL140" s="21"/>
      <c r="BM140" s="63"/>
      <c r="BN140" s="22" t="str">
        <f t="shared" si="1518"/>
        <v xml:space="preserve"> </v>
      </c>
      <c r="BO140" s="22" t="str">
        <f t="shared" ref="BO140:BO142" si="1809">IF(BM140=0," ",IF(BL140/BM140*100&gt;200,"св.200",BL140/BM140))</f>
        <v xml:space="preserve"> </v>
      </c>
      <c r="BP140" s="21"/>
      <c r="BQ140" s="21"/>
      <c r="BR140" s="63"/>
      <c r="BS140" s="22" t="str">
        <f t="shared" si="1729"/>
        <v xml:space="preserve"> </v>
      </c>
      <c r="BT140" s="22" t="str">
        <f t="shared" ref="BT140:BT142" si="1810">IF(BR140=0," ",IF(BQ140/BR140*100&gt;200,"св.200",BQ140/BR140))</f>
        <v xml:space="preserve"> </v>
      </c>
      <c r="BU140" s="21">
        <v>50000</v>
      </c>
      <c r="BV140" s="21">
        <v>67392.490000000005</v>
      </c>
      <c r="BW140" s="63">
        <v>14419.46</v>
      </c>
      <c r="BX140" s="22">
        <f t="shared" ref="BX140" si="1811">IF(BV140&lt;=0," ",IF(BU140&lt;=0," ",IF(BV140/BU140*100&gt;200,"СВ.200",BV140/BU140)))</f>
        <v>1.3478498000000001</v>
      </c>
      <c r="BY140" s="22" t="str">
        <f>IF(BV140=0," ",IF(BV140/BW140*100&gt;200,"св.200",BV140/BW140))</f>
        <v>св.200</v>
      </c>
      <c r="BZ140" s="21">
        <v>1000</v>
      </c>
      <c r="CA140" s="21"/>
      <c r="CB140" s="63">
        <v>-102130</v>
      </c>
      <c r="CC140" s="22" t="str">
        <f t="shared" ref="CC140:CC142" si="1812">IF(CA140&lt;=0," ",IF(BZ140&lt;=0," ",IF(CA140/BZ140*100&gt;200,"СВ.200",CA140/BZ140)))</f>
        <v xml:space="preserve"> </v>
      </c>
      <c r="CD140" s="22">
        <f t="shared" ref="CD140:CD142" si="1813">IF(CB140=0," ",IF(CA140/CB140*100&gt;200,"св.200",CA140/CB140))</f>
        <v>0</v>
      </c>
      <c r="CE140" s="21">
        <f t="shared" ref="CE140:CE142" si="1814">CJ140+CO140</f>
        <v>0</v>
      </c>
      <c r="CF140" s="21">
        <f t="shared" ref="CF140:CF142" si="1815">CK140+CP140</f>
        <v>0</v>
      </c>
      <c r="CG140" s="21">
        <v>0</v>
      </c>
      <c r="CH140" s="28" t="str">
        <f t="shared" ref="CH140:CH142" si="1816">IF(CF140&lt;=0," ",IF(CE140&lt;=0," ",IF(CF140/CE140*100&gt;200,"СВ.200",CF140/CE140)))</f>
        <v xml:space="preserve"> </v>
      </c>
      <c r="CI140" s="22" t="str">
        <f t="shared" ref="CI140:CI142" si="1817">IF(CG140=0," ",IF(CF140/CG140*100&gt;200,"св.200",CF140/CG140))</f>
        <v xml:space="preserve"> </v>
      </c>
      <c r="CJ140" s="21"/>
      <c r="CK140" s="21"/>
      <c r="CL140" s="63"/>
      <c r="CM140" s="22" t="str">
        <f t="shared" ref="CM140:CM142" si="1818">IF(CK140&lt;=0," ",IF(CJ140&lt;=0," ",IF(CK140/CJ140*100&gt;200,"СВ.200",CK140/CJ140)))</f>
        <v xml:space="preserve"> </v>
      </c>
      <c r="CN140" s="22" t="str">
        <f t="shared" ref="CN140:CN142" si="1819">IF(CL140=0," ",IF(CK140/CL140*100&gt;200,"св.200",CK140/CL140))</f>
        <v xml:space="preserve"> </v>
      </c>
      <c r="CO140" s="21"/>
      <c r="CP140" s="21"/>
      <c r="CQ140" s="63"/>
      <c r="CR140" s="22" t="str">
        <f t="shared" ref="CR140:CR142" si="1820">IF(CP140&lt;=0," ",IF(CO140&lt;=0," ",IF(CP140/CO140*100&gt;200,"СВ.200",CP140/CO140)))</f>
        <v xml:space="preserve"> </v>
      </c>
      <c r="CS140" s="22" t="str">
        <f t="shared" ref="CS140:CS142" si="1821">IF(CQ140=0," ",IF(CP140/CQ140*100&gt;200,"св.200",CP140/CQ140))</f>
        <v xml:space="preserve"> </v>
      </c>
      <c r="CT140" s="21"/>
      <c r="CU140" s="21"/>
      <c r="CV140" s="63"/>
      <c r="CW140" s="22" t="str">
        <f t="shared" si="1730"/>
        <v xml:space="preserve"> </v>
      </c>
      <c r="CX140" s="22" t="str">
        <f t="shared" si="1731"/>
        <v xml:space="preserve"> </v>
      </c>
      <c r="CY140" s="21"/>
      <c r="CZ140" s="21"/>
      <c r="DA140" s="63"/>
      <c r="DB140" s="22" t="str">
        <f t="shared" ref="DB140:DB142" si="1822">IF(CZ140&lt;=0," ",IF(CY140&lt;=0," ",IF(CZ140/CY140*100&gt;200,"СВ.200",CZ140/CY140)))</f>
        <v xml:space="preserve"> </v>
      </c>
      <c r="DC140" s="22" t="str">
        <f t="shared" ref="DC140:DC142" si="1823">IF(DA140=0," ",IF(CZ140/DA140*100&gt;200,"св.200",CZ140/DA140))</f>
        <v xml:space="preserve"> </v>
      </c>
      <c r="DD140" s="21"/>
      <c r="DE140" s="21"/>
      <c r="DF140" s="63"/>
      <c r="DG140" s="22" t="str">
        <f t="shared" ref="DG140:DG142" si="1824">IF(DE140&lt;=0," ",IF(DD140&lt;=0," ",IF(DE140/DD140*100&gt;200,"СВ.200",DE140/DD140)))</f>
        <v xml:space="preserve"> </v>
      </c>
      <c r="DH140" s="22" t="str">
        <f t="shared" ref="DH140:DH142" si="1825">IF(DF140=0," ",IF(DE140/DF140*100&gt;200,"св.200",DE140/DF140))</f>
        <v xml:space="preserve"> </v>
      </c>
      <c r="DI140" s="21"/>
      <c r="DJ140" s="63"/>
      <c r="DK140" s="22" t="str">
        <f t="shared" si="1679"/>
        <v xml:space="preserve"> </v>
      </c>
      <c r="DL140" s="21"/>
      <c r="DM140" s="21"/>
      <c r="DN140" s="63">
        <v>38909.199999999997</v>
      </c>
      <c r="DO140" s="22" t="str">
        <f t="shared" ref="DO140:DO142" si="1826">IF(DM140&lt;=0," ",IF(DL140&lt;=0," ",IF(DM140/DL140*100&gt;200,"СВ.200",DM140/DL140)))</f>
        <v xml:space="preserve"> </v>
      </c>
      <c r="DP140" s="51">
        <f t="shared" ref="DP140:DP142" si="1827">IF(DN140=0," ",IF(DM140/DN140*100&gt;200,"св.200",DM140/DN140))</f>
        <v>0</v>
      </c>
      <c r="DQ140" s="21">
        <v>142700</v>
      </c>
      <c r="DR140" s="21">
        <v>123700</v>
      </c>
      <c r="DS140" s="63">
        <v>58950</v>
      </c>
      <c r="DT140" s="22">
        <f t="shared" si="1112"/>
        <v>0.86685353889278205</v>
      </c>
      <c r="DU140" s="22" t="str">
        <f t="shared" si="1784"/>
        <v>св.200</v>
      </c>
      <c r="DV140" s="57"/>
      <c r="DW140" s="57"/>
      <c r="DX140" s="57"/>
      <c r="DY140" s="57"/>
      <c r="DZ140" s="57"/>
      <c r="EA140" s="57"/>
      <c r="EB140" s="57"/>
      <c r="EC140" s="57"/>
      <c r="ED140" s="57"/>
      <c r="EE140" s="57"/>
      <c r="EF140" s="57"/>
      <c r="EG140" s="57"/>
      <c r="EH140" s="57"/>
      <c r="EI140" s="57"/>
      <c r="EJ140" s="57"/>
      <c r="EK140" s="57"/>
      <c r="EL140" s="57"/>
      <c r="EM140" s="57"/>
      <c r="EN140" s="57"/>
    </row>
    <row r="141" spans="1:144" s="14" customFormat="1" ht="15.75" customHeight="1" outlineLevel="1" x14ac:dyDescent="0.25">
      <c r="A141" s="13">
        <v>115</v>
      </c>
      <c r="B141" s="8" t="s">
        <v>111</v>
      </c>
      <c r="C141" s="21">
        <f>H141+AQ141</f>
        <v>565113.79</v>
      </c>
      <c r="D141" s="21">
        <f>I141+AR141</f>
        <v>246292.45</v>
      </c>
      <c r="E141" s="21">
        <v>184757.2</v>
      </c>
      <c r="F141" s="22">
        <f>IF(D141&lt;=0," ",IF(D141/C141*100&gt;200,"СВ.200",D141/C141))</f>
        <v>0.43582806570690835</v>
      </c>
      <c r="G141" s="22">
        <f t="shared" si="1728"/>
        <v>1.333060091839452</v>
      </c>
      <c r="H141" s="21">
        <f t="shared" si="1792"/>
        <v>555113.80000000005</v>
      </c>
      <c r="I141" s="21">
        <f>N141+S141+X141+AC141+AH141+AM141</f>
        <v>233347.25</v>
      </c>
      <c r="J141" s="19">
        <v>145416.16999999998</v>
      </c>
      <c r="K141" s="22">
        <f>IF(I141&lt;=0," ",IF(I141/H141*100&gt;200,"СВ.200",I141/H141))</f>
        <v>0.42035930290329654</v>
      </c>
      <c r="L141" s="22">
        <f>IF(J141=0," ",IF(I141/J141*100&gt;200,"св.200",I141/J141))</f>
        <v>1.6046857099867231</v>
      </c>
      <c r="M141" s="21">
        <v>145113.79999999999</v>
      </c>
      <c r="N141" s="21">
        <v>104609.61</v>
      </c>
      <c r="O141" s="63">
        <v>51813.120000000003</v>
      </c>
      <c r="P141" s="22">
        <f t="shared" si="1793"/>
        <v>0.72087981983794791</v>
      </c>
      <c r="Q141" s="22" t="str">
        <f t="shared" si="1794"/>
        <v>св.200</v>
      </c>
      <c r="R141" s="21"/>
      <c r="S141" s="21"/>
      <c r="T141" s="63"/>
      <c r="U141" s="22" t="str">
        <f t="shared" si="1795"/>
        <v xml:space="preserve"> </v>
      </c>
      <c r="V141" s="22" t="str">
        <f t="shared" si="1796"/>
        <v xml:space="preserve"> </v>
      </c>
      <c r="W141" s="21"/>
      <c r="X141" s="21"/>
      <c r="Y141" s="63">
        <v>3275.4</v>
      </c>
      <c r="Z141" s="22" t="str">
        <f t="shared" ref="Z141:Z142" si="1828">IF(X141&lt;=0," ",IF(W141&lt;=0," ",IF(X141/W141*100&gt;200,"СВ.200",X141/W141)))</f>
        <v xml:space="preserve"> </v>
      </c>
      <c r="AA141" s="22">
        <f t="shared" ref="AA141:AA142" si="1829">IF(Y141=0," ",IF(X141/Y141*100&gt;200,"св.200",X141/Y141))</f>
        <v>0</v>
      </c>
      <c r="AB141" s="21">
        <v>60000</v>
      </c>
      <c r="AC141" s="21">
        <v>7318.25</v>
      </c>
      <c r="AD141" s="63">
        <v>1464.88</v>
      </c>
      <c r="AE141" s="22">
        <f t="shared" ref="AE141:AE142" si="1830">IF(AC141&lt;=0," ",IF(AB141&lt;=0," ",IF(AC141/AB141*100&gt;200,"СВ.200",AC141/AB141)))</f>
        <v>0.12197083333333333</v>
      </c>
      <c r="AF141" s="22" t="str">
        <f t="shared" si="1799"/>
        <v>св.200</v>
      </c>
      <c r="AG141" s="21">
        <v>350000</v>
      </c>
      <c r="AH141" s="21">
        <v>121419.39</v>
      </c>
      <c r="AI141" s="63">
        <v>88862.77</v>
      </c>
      <c r="AJ141" s="22">
        <f t="shared" si="1800"/>
        <v>0.34691254285714285</v>
      </c>
      <c r="AK141" s="22">
        <f t="shared" si="1801"/>
        <v>1.3663696281356073</v>
      </c>
      <c r="AL141" s="21"/>
      <c r="AM141" s="21"/>
      <c r="AN141" s="63"/>
      <c r="AO141" s="22" t="str">
        <f t="shared" si="1802"/>
        <v xml:space="preserve"> </v>
      </c>
      <c r="AP141" s="22" t="str">
        <f t="shared" si="1803"/>
        <v xml:space="preserve"> </v>
      </c>
      <c r="AQ141" s="21">
        <f t="shared" si="1804"/>
        <v>9999.99</v>
      </c>
      <c r="AR141" s="21">
        <f>AW141+BB141+BG141+BL141+BQ141+BV141+CA141+CF141+++++CU141+CZ141+DE141+DI141+DM141+DR141</f>
        <v>12945.2</v>
      </c>
      <c r="AS141" s="36">
        <v>39341.03</v>
      </c>
      <c r="AT141" s="22">
        <f>IF(AR141&lt;=0," ",IF(AQ141&lt;=0," ",IF(AR141/AQ141*100&gt;200,"СВ.200",AR141/AQ141)))</f>
        <v>1.2945212945212947</v>
      </c>
      <c r="AU141" s="22">
        <f>IF(AS141=0," ",IF(AR141/AS141*100&gt;200,"св.200",AR141/AS141))</f>
        <v>0.3290508662330397</v>
      </c>
      <c r="AV141" s="21"/>
      <c r="AW141" s="21"/>
      <c r="AX141" s="63"/>
      <c r="AY141" s="22" t="str">
        <f t="shared" si="1805"/>
        <v xml:space="preserve"> </v>
      </c>
      <c r="AZ141" s="22" t="str">
        <f t="shared" si="1806"/>
        <v xml:space="preserve"> </v>
      </c>
      <c r="BA141" s="21"/>
      <c r="BB141" s="21"/>
      <c r="BC141" s="63"/>
      <c r="BD141" s="22" t="str">
        <f t="shared" si="1807"/>
        <v xml:space="preserve"> </v>
      </c>
      <c r="BE141" s="22" t="str">
        <f t="shared" si="1808"/>
        <v xml:space="preserve"> </v>
      </c>
      <c r="BF141" s="21"/>
      <c r="BG141" s="21"/>
      <c r="BH141" s="63"/>
      <c r="BI141" s="22" t="str">
        <f t="shared" si="1673"/>
        <v xml:space="preserve"> </v>
      </c>
      <c r="BJ141" s="22" t="str">
        <f t="shared" si="1674"/>
        <v xml:space="preserve"> </v>
      </c>
      <c r="BK141" s="21"/>
      <c r="BL141" s="21"/>
      <c r="BM141" s="63"/>
      <c r="BN141" s="22" t="str">
        <f t="shared" si="1518"/>
        <v xml:space="preserve"> </v>
      </c>
      <c r="BO141" s="22" t="str">
        <f t="shared" si="1809"/>
        <v xml:space="preserve"> </v>
      </c>
      <c r="BP141" s="21"/>
      <c r="BQ141" s="21"/>
      <c r="BR141" s="63"/>
      <c r="BS141" s="22" t="str">
        <f t="shared" si="1729"/>
        <v xml:space="preserve"> </v>
      </c>
      <c r="BT141" s="22" t="str">
        <f t="shared" si="1810"/>
        <v xml:space="preserve"> </v>
      </c>
      <c r="BU141" s="21">
        <v>1000</v>
      </c>
      <c r="BV141" s="21"/>
      <c r="BW141" s="63">
        <v>15941.06</v>
      </c>
      <c r="BX141" s="22" t="str">
        <f t="shared" ref="BX141:BX142" si="1831">IF(BV141&lt;=0," ",IF(BU141&lt;=0," ",IF(BV141/BU141*100&gt;200,"СВ.200",BV141/BU141)))</f>
        <v xml:space="preserve"> </v>
      </c>
      <c r="BY141" s="22" t="str">
        <f t="shared" ref="BY141:BY142" si="1832">IF(BV141=0," ",IF(BV141/BW141*100&gt;200,"св.200",BV141/BW141))</f>
        <v xml:space="preserve"> </v>
      </c>
      <c r="BZ141" s="21"/>
      <c r="CA141" s="21"/>
      <c r="CB141" s="63"/>
      <c r="CC141" s="22" t="str">
        <f t="shared" si="1812"/>
        <v xml:space="preserve"> </v>
      </c>
      <c r="CD141" s="22" t="str">
        <f t="shared" si="1813"/>
        <v xml:space="preserve"> </v>
      </c>
      <c r="CE141" s="21">
        <f t="shared" si="1814"/>
        <v>0</v>
      </c>
      <c r="CF141" s="21">
        <f t="shared" si="1815"/>
        <v>0</v>
      </c>
      <c r="CG141" s="21">
        <v>0</v>
      </c>
      <c r="CH141" s="28" t="str">
        <f t="shared" si="1816"/>
        <v xml:space="preserve"> </v>
      </c>
      <c r="CI141" s="22" t="str">
        <f t="shared" si="1817"/>
        <v xml:space="preserve"> </v>
      </c>
      <c r="CJ141" s="21"/>
      <c r="CK141" s="21"/>
      <c r="CL141" s="63"/>
      <c r="CM141" s="22" t="str">
        <f t="shared" si="1818"/>
        <v xml:space="preserve"> </v>
      </c>
      <c r="CN141" s="22" t="str">
        <f t="shared" si="1819"/>
        <v xml:space="preserve"> </v>
      </c>
      <c r="CO141" s="21"/>
      <c r="CP141" s="21"/>
      <c r="CQ141" s="63"/>
      <c r="CR141" s="22" t="str">
        <f t="shared" si="1820"/>
        <v xml:space="preserve"> </v>
      </c>
      <c r="CS141" s="22" t="str">
        <f t="shared" si="1821"/>
        <v xml:space="preserve"> </v>
      </c>
      <c r="CT141" s="21"/>
      <c r="CU141" s="21"/>
      <c r="CV141" s="63"/>
      <c r="CW141" s="22" t="str">
        <f t="shared" si="1730"/>
        <v xml:space="preserve"> </v>
      </c>
      <c r="CX141" s="22" t="str">
        <f t="shared" si="1731"/>
        <v xml:space="preserve"> </v>
      </c>
      <c r="CY141" s="21"/>
      <c r="CZ141" s="21"/>
      <c r="DA141" s="63"/>
      <c r="DB141" s="22" t="str">
        <f t="shared" si="1822"/>
        <v xml:space="preserve"> </v>
      </c>
      <c r="DC141" s="22" t="str">
        <f t="shared" si="1823"/>
        <v xml:space="preserve"> </v>
      </c>
      <c r="DD141" s="21"/>
      <c r="DE141" s="21"/>
      <c r="DF141" s="63"/>
      <c r="DG141" s="22" t="str">
        <f t="shared" si="1824"/>
        <v xml:space="preserve"> </v>
      </c>
      <c r="DH141" s="22" t="str">
        <f t="shared" si="1825"/>
        <v xml:space="preserve"> </v>
      </c>
      <c r="DI141" s="21"/>
      <c r="DJ141" s="63"/>
      <c r="DK141" s="22" t="str">
        <f t="shared" si="1679"/>
        <v xml:space="preserve"> </v>
      </c>
      <c r="DL141" s="21"/>
      <c r="DM141" s="21">
        <v>3945.21</v>
      </c>
      <c r="DN141" s="63"/>
      <c r="DO141" s="22" t="str">
        <f t="shared" si="1826"/>
        <v xml:space="preserve"> </v>
      </c>
      <c r="DP141" s="51" t="str">
        <f t="shared" si="1827"/>
        <v xml:space="preserve"> </v>
      </c>
      <c r="DQ141" s="21">
        <v>8999.99</v>
      </c>
      <c r="DR141" s="21">
        <v>8999.99</v>
      </c>
      <c r="DS141" s="63">
        <v>23399.97</v>
      </c>
      <c r="DT141" s="22">
        <f t="shared" si="1112"/>
        <v>1</v>
      </c>
      <c r="DU141" s="22">
        <f t="shared" si="1784"/>
        <v>0.38461545036168848</v>
      </c>
      <c r="DV141" s="57"/>
      <c r="DW141" s="57"/>
      <c r="DX141" s="57"/>
      <c r="DY141" s="57"/>
      <c r="DZ141" s="57"/>
      <c r="EA141" s="57"/>
      <c r="EB141" s="57"/>
      <c r="EC141" s="57"/>
      <c r="ED141" s="57"/>
      <c r="EE141" s="57"/>
      <c r="EF141" s="57"/>
      <c r="EG141" s="57"/>
      <c r="EH141" s="57"/>
      <c r="EI141" s="57"/>
      <c r="EJ141" s="57"/>
      <c r="EK141" s="57"/>
      <c r="EL141" s="57"/>
      <c r="EM141" s="57"/>
      <c r="EN141" s="57"/>
    </row>
    <row r="142" spans="1:144" s="14" customFormat="1" ht="15.75" customHeight="1" outlineLevel="1" x14ac:dyDescent="0.25">
      <c r="A142" s="13">
        <v>116</v>
      </c>
      <c r="B142" s="8" t="s">
        <v>2</v>
      </c>
      <c r="C142" s="21">
        <f>H142+AQ142</f>
        <v>1800226.32</v>
      </c>
      <c r="D142" s="21">
        <f>I142+AR142</f>
        <v>367890.18000000005</v>
      </c>
      <c r="E142" s="21">
        <v>454268.09</v>
      </c>
      <c r="F142" s="22">
        <f>IF(D142&lt;=0," ",IF(D142/C142*100&gt;200,"СВ.200",D142/C142))</f>
        <v>0.20435773875364741</v>
      </c>
      <c r="G142" s="22">
        <f t="shared" si="1728"/>
        <v>0.80985256965771035</v>
      </c>
      <c r="H142" s="21">
        <f t="shared" si="1792"/>
        <v>1667300</v>
      </c>
      <c r="I142" s="21">
        <f>N142+S142+X142+AC142+AH142+AM142</f>
        <v>362505.65</v>
      </c>
      <c r="J142" s="19">
        <v>445860.92</v>
      </c>
      <c r="K142" s="22">
        <f>IF(I142&lt;=0," ",IF(I142/H142*100&gt;200,"СВ.200",I142/H142))</f>
        <v>0.21742077010735922</v>
      </c>
      <c r="L142" s="22">
        <f>IF(J142=0," ",IF(I142/J142*100&gt;200,"св.200",I142/J142))</f>
        <v>0.81304647646624884</v>
      </c>
      <c r="M142" s="21">
        <v>800300</v>
      </c>
      <c r="N142" s="21">
        <v>223227.68</v>
      </c>
      <c r="O142" s="63">
        <v>308384.36</v>
      </c>
      <c r="P142" s="22">
        <f t="shared" si="1793"/>
        <v>0.27893000124953143</v>
      </c>
      <c r="Q142" s="22">
        <f t="shared" si="1794"/>
        <v>0.72386187159426629</v>
      </c>
      <c r="R142" s="21"/>
      <c r="S142" s="21"/>
      <c r="T142" s="63"/>
      <c r="U142" s="22" t="str">
        <f t="shared" si="1795"/>
        <v xml:space="preserve"> </v>
      </c>
      <c r="V142" s="22" t="str">
        <f t="shared" si="1796"/>
        <v xml:space="preserve"> </v>
      </c>
      <c r="W142" s="21">
        <v>45000</v>
      </c>
      <c r="X142" s="21">
        <v>22790.1</v>
      </c>
      <c r="Y142" s="63">
        <v>12720.3</v>
      </c>
      <c r="Z142" s="22">
        <f t="shared" si="1828"/>
        <v>0.5064466666666666</v>
      </c>
      <c r="AA142" s="22">
        <f t="shared" si="1829"/>
        <v>1.7916322728237541</v>
      </c>
      <c r="AB142" s="21">
        <v>196000</v>
      </c>
      <c r="AC142" s="21">
        <v>17690.22</v>
      </c>
      <c r="AD142" s="63">
        <v>2040.67</v>
      </c>
      <c r="AE142" s="22">
        <f t="shared" si="1830"/>
        <v>9.0256224489795922E-2</v>
      </c>
      <c r="AF142" s="22" t="str">
        <f>IF(AD142&lt;=0," ",IF(AC142/AD142*100&gt;200,"св.200",AC142/AD142))</f>
        <v>св.200</v>
      </c>
      <c r="AG142" s="21">
        <v>626000</v>
      </c>
      <c r="AH142" s="21">
        <v>98797.65</v>
      </c>
      <c r="AI142" s="63">
        <v>122715.59</v>
      </c>
      <c r="AJ142" s="22">
        <f t="shared" si="1800"/>
        <v>0.15782372204472842</v>
      </c>
      <c r="AK142" s="22">
        <f t="shared" si="1801"/>
        <v>0.80509452792428404</v>
      </c>
      <c r="AL142" s="21"/>
      <c r="AM142" s="21"/>
      <c r="AN142" s="63"/>
      <c r="AO142" s="22" t="str">
        <f t="shared" si="1802"/>
        <v xml:space="preserve"> </v>
      </c>
      <c r="AP142" s="22" t="str">
        <f t="shared" si="1803"/>
        <v xml:space="preserve"> </v>
      </c>
      <c r="AQ142" s="21">
        <f t="shared" si="1804"/>
        <v>132926.32</v>
      </c>
      <c r="AR142" s="21">
        <f>AW142+BB142+BG142+BL142+BQ142+BV142+CA142+CF142+++++CU142+CZ142+DE142+DI142+DM142+DR142</f>
        <v>5384.53</v>
      </c>
      <c r="AS142" s="36">
        <v>8407.17</v>
      </c>
      <c r="AT142" s="22">
        <f>IF(AR142&lt;=0," ",IF(AQ142&lt;=0," ",IF(AR142/AQ142*100&gt;200,"СВ.200",AR142/AQ142)))</f>
        <v>4.0507628587024745E-2</v>
      </c>
      <c r="AU142" s="22">
        <f>IF(AS142=0," ",IF(AR142/AS142*100&gt;200,"св.200",AR142/AS142))</f>
        <v>0.64046879033015858</v>
      </c>
      <c r="AV142" s="21"/>
      <c r="AW142" s="21"/>
      <c r="AX142" s="63"/>
      <c r="AY142" s="22" t="str">
        <f t="shared" si="1805"/>
        <v xml:space="preserve"> </v>
      </c>
      <c r="AZ142" s="22" t="str">
        <f t="shared" si="1806"/>
        <v xml:space="preserve"> </v>
      </c>
      <c r="BA142" s="21">
        <v>102846.32</v>
      </c>
      <c r="BB142" s="21">
        <v>344.53</v>
      </c>
      <c r="BC142" s="63">
        <v>3367.17</v>
      </c>
      <c r="BD142" s="22">
        <f t="shared" si="1807"/>
        <v>3.3499497113751854E-3</v>
      </c>
      <c r="BE142" s="22">
        <f t="shared" si="1808"/>
        <v>0.10232034616606824</v>
      </c>
      <c r="BF142" s="21">
        <v>10080</v>
      </c>
      <c r="BG142" s="21">
        <v>5040</v>
      </c>
      <c r="BH142" s="63">
        <v>5040</v>
      </c>
      <c r="BI142" s="22">
        <f t="shared" ref="BI142" si="1833">IF(BG142&lt;=0," ",IF(BF142&lt;=0," ",IF(BG142/BF142*100&gt;200,"СВ.200",BG142/BF142)))</f>
        <v>0.5</v>
      </c>
      <c r="BJ142" s="22">
        <f t="shared" ref="BJ142" si="1834">IF(BH142=0," ",IF(BG142/BH142*100&gt;200,"св.200",BG142/BH142))</f>
        <v>1</v>
      </c>
      <c r="BK142" s="21"/>
      <c r="BL142" s="21"/>
      <c r="BM142" s="63"/>
      <c r="BN142" s="22" t="str">
        <f t="shared" si="1518"/>
        <v xml:space="preserve"> </v>
      </c>
      <c r="BO142" s="22" t="str">
        <f t="shared" si="1809"/>
        <v xml:space="preserve"> </v>
      </c>
      <c r="BP142" s="21"/>
      <c r="BQ142" s="21"/>
      <c r="BR142" s="63"/>
      <c r="BS142" s="22" t="str">
        <f t="shared" si="1729"/>
        <v xml:space="preserve"> </v>
      </c>
      <c r="BT142" s="22" t="str">
        <f t="shared" si="1810"/>
        <v xml:space="preserve"> </v>
      </c>
      <c r="BU142" s="21">
        <v>20000</v>
      </c>
      <c r="BV142" s="21"/>
      <c r="BW142" s="63"/>
      <c r="BX142" s="22" t="str">
        <f t="shared" si="1831"/>
        <v xml:space="preserve"> </v>
      </c>
      <c r="BY142" s="22" t="str">
        <f t="shared" si="1832"/>
        <v xml:space="preserve"> </v>
      </c>
      <c r="BZ142" s="21"/>
      <c r="CA142" s="21"/>
      <c r="CB142" s="63"/>
      <c r="CC142" s="22" t="str">
        <f t="shared" si="1812"/>
        <v xml:space="preserve"> </v>
      </c>
      <c r="CD142" s="22" t="str">
        <f t="shared" si="1813"/>
        <v xml:space="preserve"> </v>
      </c>
      <c r="CE142" s="21">
        <f t="shared" si="1814"/>
        <v>0</v>
      </c>
      <c r="CF142" s="21">
        <f t="shared" si="1815"/>
        <v>0</v>
      </c>
      <c r="CG142" s="21">
        <v>0</v>
      </c>
      <c r="CH142" s="28" t="str">
        <f t="shared" si="1816"/>
        <v xml:space="preserve"> </v>
      </c>
      <c r="CI142" s="22" t="str">
        <f t="shared" si="1817"/>
        <v xml:space="preserve"> </v>
      </c>
      <c r="CJ142" s="21"/>
      <c r="CK142" s="21"/>
      <c r="CL142" s="63"/>
      <c r="CM142" s="22" t="str">
        <f t="shared" si="1818"/>
        <v xml:space="preserve"> </v>
      </c>
      <c r="CN142" s="22" t="str">
        <f t="shared" si="1819"/>
        <v xml:space="preserve"> </v>
      </c>
      <c r="CO142" s="21"/>
      <c r="CP142" s="21"/>
      <c r="CQ142" s="63"/>
      <c r="CR142" s="22" t="str">
        <f t="shared" si="1820"/>
        <v xml:space="preserve"> </v>
      </c>
      <c r="CS142" s="22" t="str">
        <f t="shared" si="1821"/>
        <v xml:space="preserve"> </v>
      </c>
      <c r="CT142" s="21"/>
      <c r="CU142" s="21"/>
      <c r="CV142" s="63"/>
      <c r="CW142" s="22" t="str">
        <f t="shared" si="1730"/>
        <v xml:space="preserve"> </v>
      </c>
      <c r="CX142" s="22" t="str">
        <f t="shared" si="1731"/>
        <v xml:space="preserve"> </v>
      </c>
      <c r="CY142" s="21"/>
      <c r="CZ142" s="21"/>
      <c r="DA142" s="63"/>
      <c r="DB142" s="22" t="str">
        <f t="shared" si="1822"/>
        <v xml:space="preserve"> </v>
      </c>
      <c r="DC142" s="22" t="str">
        <f t="shared" si="1823"/>
        <v xml:space="preserve"> </v>
      </c>
      <c r="DD142" s="21"/>
      <c r="DE142" s="21"/>
      <c r="DF142" s="63"/>
      <c r="DG142" s="22" t="str">
        <f t="shared" si="1824"/>
        <v xml:space="preserve"> </v>
      </c>
      <c r="DH142" s="22" t="str">
        <f t="shared" si="1825"/>
        <v xml:space="preserve"> </v>
      </c>
      <c r="DI142" s="21"/>
      <c r="DJ142" s="63"/>
      <c r="DK142" s="22" t="str">
        <f t="shared" si="1679"/>
        <v xml:space="preserve"> </v>
      </c>
      <c r="DL142" s="21"/>
      <c r="DM142" s="21"/>
      <c r="DN142" s="63"/>
      <c r="DO142" s="22" t="str">
        <f t="shared" si="1826"/>
        <v xml:space="preserve"> </v>
      </c>
      <c r="DP142" s="51" t="str">
        <f t="shared" si="1827"/>
        <v xml:space="preserve"> </v>
      </c>
      <c r="DQ142" s="21"/>
      <c r="DR142" s="21"/>
      <c r="DS142" s="63"/>
      <c r="DT142" s="22" t="str">
        <f t="shared" si="1112"/>
        <v xml:space="preserve"> </v>
      </c>
      <c r="DU142" s="22" t="str">
        <f t="shared" si="1784"/>
        <v xml:space="preserve"> </v>
      </c>
      <c r="DV142" s="57"/>
      <c r="DW142" s="57"/>
      <c r="DX142" s="57"/>
      <c r="DY142" s="57"/>
      <c r="DZ142" s="57"/>
      <c r="EA142" s="57"/>
      <c r="EB142" s="57"/>
      <c r="EC142" s="57"/>
      <c r="ED142" s="57"/>
      <c r="EE142" s="57"/>
      <c r="EF142" s="57"/>
      <c r="EG142" s="57"/>
      <c r="EH142" s="57"/>
      <c r="EI142" s="57"/>
      <c r="EJ142" s="57"/>
      <c r="EK142" s="57"/>
      <c r="EL142" s="57"/>
      <c r="EM142" s="57"/>
      <c r="EN142" s="57"/>
    </row>
    <row r="143" spans="1:144" s="9" customFormat="1" ht="15.75" x14ac:dyDescent="0.25">
      <c r="A143" s="66"/>
      <c r="B143" s="124" t="s">
        <v>143</v>
      </c>
      <c r="C143" s="27">
        <f>C6+C11+C18+C24+C30+C42+C48+C56+C63+C69+C75+C80+C84+C90+C96+C101+C108+C115+C122+C131+C138</f>
        <v>1564153181.4299998</v>
      </c>
      <c r="D143" s="27">
        <f>D6+D11+D18+D24+D30+D42+D48+D56+D63+D69+D75+D80+D84+D90+D96+D101+D108+D115+D122+D131+D138</f>
        <v>744350187.51999998</v>
      </c>
      <c r="E143" s="27">
        <v>610160110.19999993</v>
      </c>
      <c r="F143" s="20">
        <f>IF(D143&lt;=0," ",IF(D143/C143*100&gt;200,"СВ.200",D143/C143))</f>
        <v>0.47588062112912161</v>
      </c>
      <c r="G143" s="20">
        <f t="shared" si="1728"/>
        <v>1.2199260080702667</v>
      </c>
      <c r="H143" s="27">
        <f>H6+H11+H18+H24+H30+H42+H48+H56+H63+H69+H75+H80+H84+H90+H96+H101+H108+H115+H122+H131+H138</f>
        <v>1432174207.1900001</v>
      </c>
      <c r="I143" s="27">
        <f>I6+I11+I18+I24+I30+I42+I48+I56+I63+I69+I75+I80+I84+I90+I96+I101+I108+I115+I122+I131+I138</f>
        <v>687661928.52999997</v>
      </c>
      <c r="J143" s="29">
        <v>542802636.12</v>
      </c>
      <c r="K143" s="20">
        <f>IF(I143&lt;=0," ",IF(I143/H143*100&gt;200,"СВ.200",I143/H143))</f>
        <v>0.48015243193021068</v>
      </c>
      <c r="L143" s="20">
        <f>IF(J143=0," ",IF(I143/J143*100&gt;200,"св.200",I143/J143))</f>
        <v>1.2668728609084632</v>
      </c>
      <c r="M143" s="27">
        <f>M6+M11+M18+M24+M30+M42+M48+M56+M63+M69+M75+M80+M84+M90+M96+M101+M108+M115+M122+M131+M138</f>
        <v>1117444239.1699998</v>
      </c>
      <c r="N143" s="27">
        <f>N6+N11+N18+N24+N30+N42+N48+N56+N63+N69+N75+N80+N84+N90+N96+N101+N108+N115+N122+N131+N138</f>
        <v>584959515.37000012</v>
      </c>
      <c r="O143" s="29">
        <v>454478538.01000011</v>
      </c>
      <c r="P143" s="20">
        <f t="shared" si="1645"/>
        <v>0.5234798255387566</v>
      </c>
      <c r="Q143" s="20">
        <f t="shared" si="1653"/>
        <v>1.287100416075377</v>
      </c>
      <c r="R143" s="27">
        <f>R6+R11+R18+R24+R30+R42+R48+R56+R63+R69+R75+R80+R84+R90+R96+R101+R108+R115+R122+R131+R138</f>
        <v>47848782.689999998</v>
      </c>
      <c r="S143" s="27">
        <f>S6+S11+S18+S24+S30+S42+S48+S56+S63+S69+S75+S80+S84+S90+S96+S101+S108+S115+S122+S131+S138</f>
        <v>23414999.16</v>
      </c>
      <c r="T143" s="29">
        <v>22862357.250000004</v>
      </c>
      <c r="U143" s="20">
        <f t="shared" si="1646"/>
        <v>0.48935412446539717</v>
      </c>
      <c r="V143" s="20">
        <f t="shared" si="1670"/>
        <v>1.024172569081869</v>
      </c>
      <c r="W143" s="27">
        <f>W6+W11+W18+W24+W30+W42+W48+W56+W63+W69+W75+W80+W84+W90+W96+W101+W108+W115+W122+W131+W138</f>
        <v>9128007.8000000007</v>
      </c>
      <c r="X143" s="27">
        <f>X6+X11+X18+X24+X30+X42+X48+X56+X63+X69+X75+X80+X84+X90+X96+X101+X108+X115+X122+X131+X138</f>
        <v>7299793.2599999998</v>
      </c>
      <c r="Y143" s="29">
        <v>2604536.3899999997</v>
      </c>
      <c r="Z143" s="20">
        <f t="shared" si="1681"/>
        <v>0.79971374038484055</v>
      </c>
      <c r="AA143" s="20" t="str">
        <f t="shared" si="1682"/>
        <v>св.200</v>
      </c>
      <c r="AB143" s="27">
        <f>AB6+AB11+AB18+AB24+AB30+AB42+AB48+AB56+AB63+AB69+AB75+AB80+AB84+AB90+AB96+AB101+AB108+AB115+AB122+AB131+AB138</f>
        <v>58269871.830000006</v>
      </c>
      <c r="AC143" s="27">
        <f>AC6+AC11+AC18+AC24+AC30+AC42+AC48+AC56+AC63+AC69+AC75+AC80+AC84+AC90+AC96+AC101+AC108+AC115+AC122+AC131+AC138</f>
        <v>7897997.2000000002</v>
      </c>
      <c r="AD143" s="29">
        <v>4614538.1899999995</v>
      </c>
      <c r="AE143" s="20">
        <f t="shared" si="1647"/>
        <v>0.13554169508115768</v>
      </c>
      <c r="AF143" s="20">
        <f t="shared" si="1656"/>
        <v>1.7115466109079922</v>
      </c>
      <c r="AG143" s="27">
        <f>AG6+AG11+AG18+AG24+AG30+AG42+AG48+AG56+AG63+AG69+AG75+AG80+AG84+AG90+AG96+AG101+AG108+AG115+AG122+AG131+AG138</f>
        <v>199297885.70000002</v>
      </c>
      <c r="AH143" s="27">
        <f>AH6+AH11+AH18+AH24+AH30+AH42+AH48+AH56+AH63+AH69+AH75+AH80+AH84+AH90+AH96+AH101+AH108+AH115+AH122+AH131+AH138</f>
        <v>64051763.539999992</v>
      </c>
      <c r="AI143" s="29">
        <v>58391029.189999998</v>
      </c>
      <c r="AJ143" s="20">
        <f t="shared" si="1648"/>
        <v>0.32138706998836958</v>
      </c>
      <c r="AK143" s="20">
        <f t="shared" si="1657"/>
        <v>1.0969452744458468</v>
      </c>
      <c r="AL143" s="27">
        <f>AL6+AL11+AL18+AL24+AL30+AL42+AL48+AL56+AL63+AL69+AL75+AL80+AL84+AL90+AL96+AL101+AL108+AL115+AL122+AL131+AL138</f>
        <v>185420</v>
      </c>
      <c r="AM143" s="27">
        <f>AM6+AM11+AM18+AM24+AM30+AM42+AM48+AM56+AM63+AM69+AM75+AM80+AM84+AM90+AM96+AM101+AM108+AM115+AM122+AM131+AM138</f>
        <v>37860</v>
      </c>
      <c r="AN143" s="29">
        <v>56422.1</v>
      </c>
      <c r="AO143" s="20">
        <f t="shared" si="1561"/>
        <v>0.20418509330169346</v>
      </c>
      <c r="AP143" s="20">
        <f t="shared" si="1658"/>
        <v>0.67101366308591848</v>
      </c>
      <c r="AQ143" s="27">
        <f>AQ6+AQ11+AQ18+AQ24+AQ30+AQ42+AQ48+AQ56+AQ63+AQ69+AQ75+AQ80+AQ84+AQ90+AQ96+AQ101+AQ108+AQ115+AQ122+AQ131+AQ138</f>
        <v>131978974.23999998</v>
      </c>
      <c r="AR143" s="27">
        <f>AR6+AR11+AR18+AR24+AR30+AR42+AR48+AR56+AR63+AR69+AR75+AR80+AR84+AR90+AR96+AR101+AR108+AR115+AR122+AR131+AR138</f>
        <v>56688258.990000002</v>
      </c>
      <c r="AS143" s="38">
        <v>67357474.079999998</v>
      </c>
      <c r="AT143" s="20">
        <f>IF(AR143&lt;=0," ",IF(AQ143&lt;=0," ",IF(AR143/AQ143*100&gt;200,"СВ.200",AR143/AQ143)))</f>
        <v>0.42952492483320887</v>
      </c>
      <c r="AU143" s="20">
        <f>IF(AS143=0," ",IF(AR143/AS143*100&gt;200,"св.200",AR143/AS143))</f>
        <v>0.84160309994213489</v>
      </c>
      <c r="AV143" s="27">
        <f>AV6+AV11+AV18+AV24+AV30+AV42+AV48+AV56+AV63+AV69+AV75+AV80+AV84+AV90+AV96+AV101+AV108+AV115+AV122+AV131+AV138</f>
        <v>12463899</v>
      </c>
      <c r="AW143" s="27">
        <f>AW6+AW11+AW18+AW24+AW30+AW42+AW48+AW56+AW63+AW69+AW75+AW80+AW84+AW90+AW96+AW101+AW108+AW115+AW122+AW131+AW138</f>
        <v>7327002.7799999993</v>
      </c>
      <c r="AX143" s="29">
        <v>9211970.7599999979</v>
      </c>
      <c r="AY143" s="20">
        <f t="shared" si="1649"/>
        <v>0.58785800334229277</v>
      </c>
      <c r="AZ143" s="20">
        <f t="shared" si="1659"/>
        <v>0.79537842345474408</v>
      </c>
      <c r="BA143" s="27">
        <f>BA6+BA11+BA18+BA24+BA30+BA42+BA48+BA56+BA63+BA69+BA75+BA80+BA84+BA90+BA96+BA101+BA108+BA115+BA122+BA131+BA138</f>
        <v>24274805.920000002</v>
      </c>
      <c r="BB143" s="27">
        <f>BB6+BB11+BB18+BB24+BB30+BB42+BB48+BB56+BB63+BB69+BB75+BB80+BB84+BB90+BB96+BB101+BB108+BB115+BB122+BB131+BB138</f>
        <v>11155333.959999999</v>
      </c>
      <c r="BC143" s="29">
        <v>16804204.529999994</v>
      </c>
      <c r="BD143" s="20">
        <f t="shared" si="1671"/>
        <v>0.45954369302739201</v>
      </c>
      <c r="BE143" s="20">
        <f t="shared" si="1672"/>
        <v>0.66384183435072741</v>
      </c>
      <c r="BF143" s="27">
        <f>BF6+BF11+BF18+BF24+BF30+BF42+BF48+BF56+BF63+BF69+BF75+BF80+BF84+BF90+BF96+BF101+BF108+BF115+BF122+BF131+BF138</f>
        <v>6687554.5099999998</v>
      </c>
      <c r="BG143" s="27">
        <f>BG6+BG11+BG18+BG24+BG30+BG42+BG48+BG56+BG63+BG69+BG75+BG80+BG84+BG90+BG96+BG101+BG108+BG115+BG122+BG131+BG138</f>
        <v>2805646.41</v>
      </c>
      <c r="BH143" s="29">
        <v>3367553.2100000009</v>
      </c>
      <c r="BI143" s="20">
        <f t="shared" si="1673"/>
        <v>0.41953249215459482</v>
      </c>
      <c r="BJ143" s="20">
        <f t="shared" si="1674"/>
        <v>0.83314092904860126</v>
      </c>
      <c r="BK143" s="27">
        <f>BK6+BK11+BK18+BK24+BK30+BK42+BK48+BK56+BK63+BK69+BK75+BK80+BK84+BK90+BK96+BK101+BK108+BK115+BK122+BK131+BK138</f>
        <v>1417621.3</v>
      </c>
      <c r="BL143" s="27">
        <f>BL6+BL11+BL18+BL24+BL30+BL42+BL48+BL56+BL63+BL69+BL75+BL80+BL84+BL90+BL96+BL101+BL108+BL115+BL122+BL131+BL138</f>
        <v>680866.59</v>
      </c>
      <c r="BM143" s="29">
        <v>629249.59</v>
      </c>
      <c r="BN143" s="20">
        <f t="shared" si="1518"/>
        <v>0.48028806423831238</v>
      </c>
      <c r="BO143" s="20">
        <f t="shared" si="1660"/>
        <v>1.0820294535273356</v>
      </c>
      <c r="BP143" s="27">
        <f>BP6+BP11+BP18+BP24+BP30+BP42+BP48+BP56+BP63+BP69+BP75+BP80+BP84+BP90+BP96+BP101+BP108+BP115+BP122+BP131+BP138</f>
        <v>14848799.430000002</v>
      </c>
      <c r="BQ143" s="27">
        <f>BQ6+BQ11+BQ18+BQ24+BQ30+BQ42+BQ48+BQ56+BQ63+BQ69+BQ75+BQ80+BQ84+BQ90+BQ96+BQ101+BQ108+BQ115+BQ122+BQ131+BQ138</f>
        <v>7609556.0199999996</v>
      </c>
      <c r="BR143" s="29">
        <v>7667332.6400000006</v>
      </c>
      <c r="BS143" s="20">
        <f t="shared" si="1729"/>
        <v>0.5124694461577759</v>
      </c>
      <c r="BT143" s="20">
        <f t="shared" si="1675"/>
        <v>0.99246457370343055</v>
      </c>
      <c r="BU143" s="27">
        <f>BU6+BU11+BU18+BU24+BU30+BU42+BU48+BU56+BU63+BU69+BU75+BU80+BU84+BU90+BU96+BU101+BU108+BU115+BU122+BU131+BU138</f>
        <v>10622366.559999999</v>
      </c>
      <c r="BV143" s="27">
        <f>BV6+BV11+BV18+BV24+BV30+BV42+BV48+BV56+BV63+BV69+BV75+BV80+BV84+BV90+BV96+BV101+BV108+BV115+BV122+BV131+BV138</f>
        <v>11541273.9</v>
      </c>
      <c r="BW143" s="29">
        <v>10897484.789999999</v>
      </c>
      <c r="BX143" s="20">
        <f t="shared" si="1595"/>
        <v>1.086506837700393</v>
      </c>
      <c r="BY143" s="20">
        <f t="shared" si="1676"/>
        <v>1.059076853274507</v>
      </c>
      <c r="BZ143" s="27">
        <f>BZ6+BZ11+BZ18+BZ24+BZ30+BZ42+BZ48+BZ56+BZ63+BZ69+BZ75+BZ80+BZ84+BZ90+BZ96+BZ101+BZ108+BZ115+BZ122+BZ131+BZ138</f>
        <v>26086008.809999999</v>
      </c>
      <c r="CA143" s="27">
        <f>CA6+CA11+CA18+CA24+CA30+CA42+CA48+CA56+CA63+CA69+CA75+CA80+CA84+CA90+CA96+CA101+CA108+CA115+CA122+CA131+CA138</f>
        <v>1815284.56</v>
      </c>
      <c r="CB143" s="29">
        <v>3470281.98</v>
      </c>
      <c r="CC143" s="20">
        <f t="shared" si="1766"/>
        <v>6.9588436208152929E-2</v>
      </c>
      <c r="CD143" s="20">
        <f t="shared" si="1661"/>
        <v>0.52309425299208689</v>
      </c>
      <c r="CE143" s="27">
        <f>CE6+CE11+CE18+CE24+CE30+CE42+CE48+CE56+CE63+CE69+CE75+CE80+CE84+CE90+CE96+CE101+CE108+CE115+CE122+CE131+CE138</f>
        <v>24864267.390000001</v>
      </c>
      <c r="CF143" s="27">
        <f>CF6+CF11+CF18+CF24+CF30+CF42+CF48+CF56+CF63+CF69+CF75+CF80+CF84+CF90+CF96+CF101+CF108+CF115+CF122+CF131+CF138</f>
        <v>9044266.7700000014</v>
      </c>
      <c r="CG143" s="27">
        <v>9952941.7100000009</v>
      </c>
      <c r="CH143" s="20">
        <f t="shared" si="1662"/>
        <v>0.36374555614847742</v>
      </c>
      <c r="CI143" s="20">
        <f t="shared" si="1663"/>
        <v>0.90870287735262956</v>
      </c>
      <c r="CJ143" s="27">
        <f>CJ6+CJ11+CJ18+CJ24+CJ30+CJ42+CJ48+CJ56+CJ63+CJ69+CJ75+CJ80+CJ84+CJ90+CJ96+CJ101+CJ108+CJ115+CJ122+CJ131+CJ138</f>
        <v>20287792.359999999</v>
      </c>
      <c r="CK143" s="27">
        <f>CK6+CK11+CK18+CK24+CK30+CK42+CK48+CK56+CK63+CK69+CK75+CK80+CK84+CK90+CK96+CK101+CK108+CK115+CK122+CK131+CK138</f>
        <v>6728193.6099999994</v>
      </c>
      <c r="CL143" s="29">
        <v>3039794.62</v>
      </c>
      <c r="CM143" s="20">
        <f t="shared" si="1664"/>
        <v>0.3316375429425974</v>
      </c>
      <c r="CN143" s="20" t="str">
        <f t="shared" si="1665"/>
        <v>св.200</v>
      </c>
      <c r="CO143" s="27">
        <f>CO6+CO11+CO18+CO24+CO30+CO42+CO48+CO56+CO63+CO69+CO75+CO80+CO84+CO90+CO96+CO101+CO108+CO115+CO122+CO131+CO138</f>
        <v>4576475.03</v>
      </c>
      <c r="CP143" s="27">
        <f>CP6+CP11+CP18+CP24+CP30+CP42+CP48+CP56+CP63+CP69+CP75+CP80+CP84+CP90+CP96+CP101+CP108+CP115+CP122+CP131+CP138</f>
        <v>2316073.1599999997</v>
      </c>
      <c r="CQ143" s="29">
        <v>6913147.0899999999</v>
      </c>
      <c r="CR143" s="20">
        <f t="shared" si="1677"/>
        <v>0.50608233297844507</v>
      </c>
      <c r="CS143" s="20">
        <f t="shared" si="1678"/>
        <v>0.33502442951781597</v>
      </c>
      <c r="CT143" s="27">
        <f>CT6+CT11+CT18+CT24+CT30+CT42+CT48+CT56+CT63+CT69+CT75+CT80+CT84+CT90+CT96+CT101+CT108+CT115+CT122+CT131+CT138</f>
        <v>230000</v>
      </c>
      <c r="CU143" s="27">
        <f>CU6+CU11+CU18+CU24+CU30+CU42+CU48+CU56+CU63+CU69+CU75+CU80+CU84+CU90+CU96+CU101+CU108+CU115+CU122+CU131+CU138</f>
        <v>254746.59999999998</v>
      </c>
      <c r="CV143" s="29">
        <v>141284.78</v>
      </c>
      <c r="CW143" s="31">
        <f t="shared" si="1730"/>
        <v>1.1075939130434782</v>
      </c>
      <c r="CX143" s="31">
        <f t="shared" si="1731"/>
        <v>1.8030717816880204</v>
      </c>
      <c r="CY143" s="27">
        <f>CY6+CY11+CY18+CY24+CY30+CY42+CY48+CY56+CY63+CY69+CY75+CY80+CY84+CY90+CY96+CY101+CY108+CY115+CY122+CY131+CY138</f>
        <v>567739</v>
      </c>
      <c r="CZ143" s="27">
        <f>CZ6+CZ11+CZ18+CZ24+CZ30+CZ42+CZ48+CZ56+CZ63+CZ69+CZ75+CZ80+CZ84+CZ90+CZ96+CZ101+CZ108+CZ115+CZ122+CZ131+CZ138</f>
        <v>256024.71</v>
      </c>
      <c r="DA143" s="29">
        <v>425927.4</v>
      </c>
      <c r="DB143" s="20">
        <f t="shared" si="1650"/>
        <v>0.45095494584659501</v>
      </c>
      <c r="DC143" s="20">
        <f t="shared" si="1666"/>
        <v>0.60109941271681511</v>
      </c>
      <c r="DD143" s="27">
        <f>DD6+DD11+DD18+DD24+DD30+DD42+DD48+DD56+DD63+DD69+DD75+DD80+DD84+DD90+DD96+DD101+DD108+DD115+DD122+DD131+DD138</f>
        <v>443847.61000000004</v>
      </c>
      <c r="DE143" s="27">
        <f>DE6+DE11+DE18+DE24+DE30+DE42+DE48+DE56+DE63+DE69+DE75+DE80+DE84+DE90+DE96+DE101+DE108+DE115+DE122+DE131+DE138</f>
        <v>279766.28999999998</v>
      </c>
      <c r="DF143" s="29">
        <v>450741.21999999991</v>
      </c>
      <c r="DG143" s="20">
        <f t="shared" si="1651"/>
        <v>0.63032059584594802</v>
      </c>
      <c r="DH143" s="20">
        <f>IF(DE143&lt;=0," ",IF(DE143/DF143*100&gt;200,"св.200",DE143/DF143))</f>
        <v>0.62068050931751928</v>
      </c>
      <c r="DI143" s="27">
        <f>DI6+DI11+DI18+DI24+DI30+DI42+DI48+DI56+DI63+DI69+DI75+DI80+DI84+DI90+DI96+DI101+DI108+DI115+DI122+DI131+DI138</f>
        <v>249226.64999999997</v>
      </c>
      <c r="DJ143" s="29">
        <v>-118990.53000000001</v>
      </c>
      <c r="DK143" s="20">
        <f t="shared" si="1667"/>
        <v>-2.0945082772553407</v>
      </c>
      <c r="DL143" s="27">
        <f>DL6+DL11+DL18+DL24+DL30+DL42+DL48+DL56+DL63+DL69+DL75+DL80+DL84+DL90+DL96+DL101+DL108+DL115+DL122+DL131+DL138</f>
        <v>633449.52</v>
      </c>
      <c r="DM143" s="27">
        <f>DM6+DM11+DM18+DM24+DM30+DM42+DM48+DM56+DM63+DM69+DM75+DM80+DM84+DM90+DM96+DM101+DM108+DM115+DM122+DM131+DM138</f>
        <v>615713.90000000014</v>
      </c>
      <c r="DN143" s="29">
        <v>1898257.68</v>
      </c>
      <c r="DO143" s="20">
        <f t="shared" si="1652"/>
        <v>0.97200152586744426</v>
      </c>
      <c r="DP143" s="20">
        <f t="shared" si="1686"/>
        <v>0.32435738650613555</v>
      </c>
      <c r="DQ143" s="27">
        <f>DQ6+DQ11+DQ18+DQ24+DQ30+DQ42+DQ48+DQ56+DQ63+DQ69+DQ75+DQ80+DQ84+DQ90+DQ96+DQ101+DQ108+DQ115+DQ122+DQ131+DQ138</f>
        <v>8655087.2700000014</v>
      </c>
      <c r="DR143" s="27">
        <f>DR6+DR11+DR18+DR24+DR30+DR42+DR48+DR56+DR63+DR69+DR75+DR80+DR84+DR90+DR96+DR101+DR108+DR115+DR122+DR131+DR138</f>
        <v>2870528.9000000004</v>
      </c>
      <c r="DS143" s="29">
        <v>2555282.29</v>
      </c>
      <c r="DT143" s="20">
        <f t="shared" si="1112"/>
        <v>0.33165799609551483</v>
      </c>
      <c r="DU143" s="20">
        <f t="shared" si="1784"/>
        <v>1.1233705611445381</v>
      </c>
      <c r="DV143" s="60"/>
      <c r="DW143" s="60"/>
      <c r="DX143" s="60"/>
      <c r="DY143" s="60"/>
      <c r="DZ143" s="60"/>
      <c r="EA143" s="60"/>
      <c r="EB143" s="60"/>
      <c r="EC143" s="60"/>
      <c r="ED143" s="60"/>
      <c r="EE143" s="60"/>
      <c r="EF143" s="60"/>
      <c r="EG143" s="60"/>
      <c r="EH143" s="60"/>
      <c r="EI143" s="60"/>
      <c r="EJ143" s="60"/>
      <c r="EK143" s="60"/>
      <c r="EL143" s="60"/>
      <c r="EM143" s="60"/>
      <c r="EN143" s="60"/>
    </row>
    <row r="144" spans="1:144" s="25" customFormat="1" ht="15.75" x14ac:dyDescent="0.25">
      <c r="A144" s="67"/>
      <c r="B144" s="125" t="s">
        <v>144</v>
      </c>
      <c r="C144" s="40">
        <f>C7+C12+C13+C14+C19+C20+C25+C43+C49+C57+C64+C70+C76+C81+C85+C86+C91+C97+C102+C109+C116+C123+C132+C139</f>
        <v>1282129397.6300001</v>
      </c>
      <c r="D144" s="40">
        <f>D7+D12+D13+D14+D19+D20+D25+D43+D49+D57+D64+D70+D76+D81+D85+D86+D91+D97+D102+D109+D116+D123+D132+D139</f>
        <v>625911115.81999981</v>
      </c>
      <c r="E144" s="40">
        <v>503595137.23000002</v>
      </c>
      <c r="F144" s="20">
        <f>IF(D144&lt;=0," ",IF(D144/C144*100&gt;200,"СВ.200",D144/C144))</f>
        <v>0.4881809254019045</v>
      </c>
      <c r="G144" s="20">
        <f>IF(E144=0," ",IF(D144/E144*100&gt;200,"св.200",D144/E144))</f>
        <v>1.2428855434601549</v>
      </c>
      <c r="H144" s="40">
        <f>H7+H12+H13+H14+H19+H20+H25+H43+H49+H57+H64+H70+H76+H81+H85+H86+H91+H97+H102+H109+H116+H123+H132+H139</f>
        <v>1198200473.2799997</v>
      </c>
      <c r="I144" s="40">
        <f>I7+I12+I13+I14+I19+I20+I25+I43+I49+I57+I64+I70+I76+I81+I85+I86+I91+I97+I102+I109+I116+I123+I132+I139</f>
        <v>594545380.22000003</v>
      </c>
      <c r="J144" s="40">
        <v>472387326.31999993</v>
      </c>
      <c r="K144" s="20">
        <f>IF(I144&lt;=0," ",IF(I144/H144*100&gt;200,"СВ.200",I144/H144))</f>
        <v>0.49619858569448633</v>
      </c>
      <c r="L144" s="20">
        <f>IF(J144=0," ",IF(I144/J144*100&gt;200,"св.200",I144/J144))</f>
        <v>1.2585972296328056</v>
      </c>
      <c r="M144" s="40">
        <f>M7+M12+M13+M14+M19+M20+M25+M43+M49+M57+M64+M70+M76+M81+M85+M86+M91+M97+M102+M109+M116+M123+M132+M139</f>
        <v>1043773862.11</v>
      </c>
      <c r="N144" s="40">
        <f>N7+N12+N13+N14+N19+N20+N25+N43+N49+N57+N64+N70+N76+N81+N85+N86+N91+N97+N102+N109+N116+N123+N132+N139</f>
        <v>541198350.38</v>
      </c>
      <c r="O144" s="40">
        <v>423187810.32999998</v>
      </c>
      <c r="P144" s="20">
        <f t="shared" ref="P144" si="1835">IF(N144&lt;=0," ",IF(M144&lt;=0," ",IF(N144/M144*100&gt;200,"СВ.200",N144/M144)))</f>
        <v>0.51850153565443935</v>
      </c>
      <c r="Q144" s="20">
        <f t="shared" ref="Q144" si="1836">IF(O144=0," ",IF(N144/O144*100&gt;200,"св.200",N144/O144))</f>
        <v>1.2788609151052246</v>
      </c>
      <c r="R144" s="40">
        <f>R7+R12+R13+R14+R19+R20+R25+R43+R49+R57+R64+R70+R76+R81+R85+R86+R91+R97+R102+R109+R116+R123+R132+R139</f>
        <v>47848782.689999998</v>
      </c>
      <c r="S144" s="40">
        <f>S7+S12+S13+S14+S19+S20+S25+S43+S49+S57+S64+S70+S76+S81+S85+S86+S91+S97+S102+S109+S116+S123+S132+S139</f>
        <v>23414999.16</v>
      </c>
      <c r="T144" s="40">
        <v>22862357.250000004</v>
      </c>
      <c r="U144" s="20">
        <f t="shared" ref="U144" si="1837">IF(S144&lt;=0," ",IF(R144&lt;=0," ",IF(S144/R144*100&gt;200,"СВ.200",S144/R144)))</f>
        <v>0.48935412446539717</v>
      </c>
      <c r="V144" s="20">
        <f t="shared" ref="V144" si="1838">IF(T144=0," ",IF(S144/T144*100&gt;200,"св.200",S144/T144))</f>
        <v>1.024172569081869</v>
      </c>
      <c r="W144" s="40">
        <f>W7+W12+W13+W14+W19+W20+W25+W43+W49+W57+W64+W70+W76+W81+W85+W86+W91+W97+W102+W109+W116+W123+W132+W139</f>
        <v>1022308.5</v>
      </c>
      <c r="X144" s="40">
        <f>X7+X12+X13+X14+X19+X20+X25+X43+X49+X57+X64+X70+X76+X81+X85+X86+X91+X97+X102+X109+X116+X123+X132+X139</f>
        <v>1173990.71</v>
      </c>
      <c r="Y144" s="40">
        <v>410431.00999999995</v>
      </c>
      <c r="Z144" s="20">
        <f t="shared" ref="Z144" si="1839">IF(X144&lt;=0," ",IF(W144&lt;=0," ",IF(X144/W144*100&gt;200,"СВ.200",X144/W144)))</f>
        <v>1.1483722477119187</v>
      </c>
      <c r="AA144" s="20" t="str">
        <f t="shared" ref="AA144" si="1840">IF(Y144=0," ",IF(X144/Y144*100&gt;200,"св.200",X144/Y144))</f>
        <v>св.200</v>
      </c>
      <c r="AB144" s="40">
        <f>AB7+AB12+AB13+AB14+AB19+AB20+AB25+AB43+AB49+AB57+AB64+AB70+AB76+AB81+AB85+AB86+AB91+AB97+AB102+AB109+AB116+AB123+AB132+AB139</f>
        <v>37600246.980000004</v>
      </c>
      <c r="AC144" s="40">
        <f>AC7+AC12+AC13+AC14+AC19+AC20+AC25+AC43+AC49+AC57+AC64+AC70+AC76+AC81+AC85+AC86+AC91+AC97+AC102+AC109+AC116+AC123+AC132+AC139</f>
        <v>4363984.8199999994</v>
      </c>
      <c r="AD144" s="40">
        <v>2656801.2200000002</v>
      </c>
      <c r="AE144" s="20">
        <f t="shared" ref="AE144" si="1841">IF(AC144&lt;=0," ",IF(AB144&lt;=0," ",IF(AC144/AB144*100&gt;200,"СВ.200",AC144/AB144)))</f>
        <v>0.1160626636926415</v>
      </c>
      <c r="AF144" s="20">
        <f t="shared" ref="AF144" si="1842">IF(AD144=0," ",IF(AC144/AD144*100&gt;200,"св.200",AC144/AD144))</f>
        <v>1.6425710689789577</v>
      </c>
      <c r="AG144" s="40">
        <f>AG7+AG12+AG13+AG14+AG19+AG20+AG25+AG43+AG49+AG57+AG64+AG70+AG76+AG81+AG85+AG86+AG91+AG97+AG102+AG109+AG116+AG123+AG132+AG139</f>
        <v>67948273</v>
      </c>
      <c r="AH144" s="40">
        <f>AH7+AH12+AH13+AH14+AH19+AH20+AH25+AH43+AH49+AH57+AH64+AH70+AH76+AH81+AH85+AH86+AH91+AH97+AH102+AH109+AH116+AH123+AH132+AH139</f>
        <v>24392185.150000002</v>
      </c>
      <c r="AI144" s="40">
        <v>23473002.430000003</v>
      </c>
      <c r="AJ144" s="20">
        <f t="shared" ref="AJ144" si="1843">IF(AH144&lt;=0," ",IF(AG144&lt;=0," ",IF(AH144/AG144*100&gt;200,"СВ.200",AH144/AG144)))</f>
        <v>0.3589816793430497</v>
      </c>
      <c r="AK144" s="20">
        <f t="shared" ref="AK144" si="1844">IF(AI144=0," ",IF(AH144/AI144*100&gt;200,"св.200",AH144/AI144))</f>
        <v>1.0391591456074329</v>
      </c>
      <c r="AL144" s="40">
        <f>AL7+AL12+AL13+AL14+AL19+AL20+AL25+AL43+AL49+AL57+AL64+AL70+AL76+AL81+AL85+AL86+AL91+AL97+AL102+AL109+AL116+AL123+AL132+AL139</f>
        <v>7000</v>
      </c>
      <c r="AM144" s="40">
        <f>AM7+AM12+AM13+AM14+AM19+AM20+AM25+AM43+AM49+AM57+AM64+AM70+AM76+AM81+AM85+AM86+AM91+AM97+AM102+AM109+AM116+AM123+AM132+AM139</f>
        <v>1870</v>
      </c>
      <c r="AN144" s="40">
        <v>2600</v>
      </c>
      <c r="AO144" s="20">
        <f t="shared" ref="AO144" si="1845">IF(AM144&lt;=0," ",IF(AL144&lt;=0," ",IF(AM144/AL144*100&gt;200,"СВ.200",AM144/AL144)))</f>
        <v>0.26714285714285713</v>
      </c>
      <c r="AP144" s="20">
        <f t="shared" ref="AP144" si="1846">IF(AN144=0," ",IF(AM144/AN144*100&gt;200,"св.200",AM144/AN144))</f>
        <v>0.71923076923076923</v>
      </c>
      <c r="AQ144" s="40">
        <f>AQ7+AQ12+AQ13+AQ14+AQ19+AQ20+AQ25+AQ43+AQ49+AQ57+AQ64+AQ70+AQ76+AQ81+AQ85+AQ86+AQ91+AQ97+AQ102+AQ109+AQ116+AQ123+AQ132+AQ139</f>
        <v>83928924.349999979</v>
      </c>
      <c r="AR144" s="40">
        <f>AR7+AR12+AR13+AR14+AR19+AR20+AR25+AR43+AR49+AR57+AR64+AR70+AR76+AR81+AR85+AR86+AR91+AR97+AR102+AR109+AR116+AR123+AR132+AR139</f>
        <v>31365735.600000001</v>
      </c>
      <c r="AS144" s="40">
        <v>31207810.909999996</v>
      </c>
      <c r="AT144" s="31">
        <f>IF(AR144&lt;=0," ",IF(AQ144&lt;=0," ",IF(AR144/AQ144*100&gt;200,"СВ.200",AR144/AQ144)))</f>
        <v>0.37371783140218462</v>
      </c>
      <c r="AU144" s="31">
        <f>IF(AS144=0," ",IF(AR144/AS144*100&gt;200,"св.200",AR144/AS144))</f>
        <v>1.0050604219070489</v>
      </c>
      <c r="AV144" s="40">
        <f>AV7+AV12+AV13+AV14+AV19+AV20+AV25+AV43+AV49+AV57+AV64+AV70+AV76+AV81+AV85+AV86+AV91+AV97+AV102+AV109+AV116+AV123+AV132+AV139</f>
        <v>11875649</v>
      </c>
      <c r="AW144" s="40">
        <f>AW7+AW12+AW13+AW14+AW19+AW20+AW25+AW43+AW49+AW57+AW64+AW70+AW76+AW81+AW85+AW86+AW91+AW97+AW102+AW109+AW116+AW123+AW132+AW139</f>
        <v>6888824.0799999991</v>
      </c>
      <c r="AX144" s="40">
        <v>8792864.2399999984</v>
      </c>
      <c r="AY144" s="20">
        <f t="shared" ref="AY144" si="1847">IF(AW144&lt;=0," ",IF(AV144&lt;=0," ",IF(AW144/AV144*100&gt;200,"СВ.200",AW144/AV144)))</f>
        <v>0.58007979858616565</v>
      </c>
      <c r="AZ144" s="20">
        <f t="shared" ref="AZ144:AZ145" si="1848">IF(AX144=0," ",IF(AW144/AX144*100&gt;200,"св.200",AW144/AX144))</f>
        <v>0.78345620857669473</v>
      </c>
      <c r="BA144" s="40">
        <f>BA7+BA12+BA13+BA14+BA19+BA20+BA25+BA43+BA49+BA57+BA64+BA70+BA76+BA81+BA85+BA86+BA91+BA97+BA102+BA109+BA116+BA123+BA132+BA139</f>
        <v>811100</v>
      </c>
      <c r="BB144" s="40">
        <f>BB7+BB12+BB13+BB14+BB19+BB20+BB25+BB43+BB49+BB57+BB64+BB70+BB76+BB81+BB85+BB86+BB91+BB97+BB102+BB109+BB116+BB123+BB132+BB139</f>
        <v>563018.42000000004</v>
      </c>
      <c r="BC144" s="40">
        <v>504059.23</v>
      </c>
      <c r="BD144" s="20">
        <f t="shared" ref="BD144" si="1849">IF(BB144&lt;=0," ",IF(BA144&lt;=0," ",IF(BB144/BA144*100&gt;200,"СВ.200",BB144/BA144)))</f>
        <v>0.69414180742201959</v>
      </c>
      <c r="BE144" s="20">
        <f t="shared" ref="BE144" si="1850">IF(BC144=0," ",IF(BB144/BC144*100&gt;200,"св.200",BB144/BC144))</f>
        <v>1.1169687736895524</v>
      </c>
      <c r="BF144" s="40">
        <f>BF7+BF12+BF13+BF14+BF19+BF20+BF25+BF43+BF49+BF57+BF64+BF70+BF76+BF81+BF85+BF86+BF91+BF97+BF102+BF109+BF116+BF123+BF132+BF139</f>
        <v>2740355</v>
      </c>
      <c r="BG144" s="40">
        <f>BG7+BG12+BG13+BG14+BG19+BG20+BG25+BG43+BG49+BG57+BG64+BG70+BG76+BG81+BG85+BG86+BG91+BG97+BG102+BG109+BG116+BG123+BG132+BG139</f>
        <v>1425505.6199999999</v>
      </c>
      <c r="BH144" s="40">
        <v>1431352.2699999998</v>
      </c>
      <c r="BI144" s="20">
        <f t="shared" ref="BI144" si="1851">IF(BG144&lt;=0," ",IF(BF144&lt;=0," ",IF(BG144/BF144*100&gt;200,"СВ.200",BG144/BF144)))</f>
        <v>0.52019012865121483</v>
      </c>
      <c r="BJ144" s="20">
        <f t="shared" ref="BJ144" si="1852">IF(BH144=0," ",IF(BG144/BH144*100&gt;200,"св.200",BG144/BH144))</f>
        <v>0.99591529623940867</v>
      </c>
      <c r="BK144" s="40">
        <f>BK7+BK12+BK13+BK14+BK19+BK20+BK25+BK43+BK49+BK57+BK64+BK70+BK76+BK81+BK85+BK86+BK91+BK97+BK102+BK109+BK116+BK123+BK132+BK139</f>
        <v>883130</v>
      </c>
      <c r="BL144" s="40">
        <f>BL7+BL12+BL13+BL14+BL19+BL20+BL25+BL43+BL49+BL57+BL64+BL70+BL76+BL81+BL85+BL86+BL91+BL97+BL102+BL109+BL116+BL123+BL132+BL139</f>
        <v>468920.49</v>
      </c>
      <c r="BM144" s="40">
        <v>434622.26</v>
      </c>
      <c r="BN144" s="20">
        <f>IF(BL144&lt;=0," ",IF(BK144&lt;=0," ",IF(BL144/BK144*100&gt;200,"СВ.200",BL144/BK144)))</f>
        <v>0.53097560947991795</v>
      </c>
      <c r="BO144" s="20">
        <f t="shared" ref="BO144" si="1853">IF(BM144=0," ",IF(BL144/BM144*100&gt;200,"св.200",BL144/BM144))</f>
        <v>1.0789150330220085</v>
      </c>
      <c r="BP144" s="40">
        <f>BP7+BP12+BP13+BP14+BP19+BP20+BP25+BP43+BP49+BP57+BP64+BP70+BP76+BP81+BP85+BP86+BP91+BP97+BP102+BP109+BP116+BP123+BP132+BP139</f>
        <v>9817082.9399999995</v>
      </c>
      <c r="BQ144" s="40">
        <f>BQ7+BQ12+BQ13+BQ14+BQ19+BQ20+BQ25+BQ43+BQ49+BQ57+BQ64+BQ70+BQ76+BQ81+BQ85+BQ86+BQ91+BQ97+BQ102+BQ109+BQ116+BQ123+BQ132+BQ139</f>
        <v>4798733.2699999996</v>
      </c>
      <c r="BR144" s="40">
        <v>4818768.3600000003</v>
      </c>
      <c r="BS144" s="20">
        <f>IF(BQ144&lt;=0," ",IF(BP144&lt;=0," ",IF(BQ144/BP144*100&gt;200,"СВ.200",BQ144/BP144)))</f>
        <v>0.48881457957815722</v>
      </c>
      <c r="BT144" s="20">
        <f t="shared" ref="BT144" si="1854">IF(BR144=0," ",IF(BQ144/BR144*100&gt;200,"св.200",BQ144/BR144))</f>
        <v>0.99584227991403163</v>
      </c>
      <c r="BU144" s="40">
        <f>BU7+BU12+BU13+BU14+BU19+BU20+BU25+BU43+BU49+BU57+BU64+BU70+BU76+BU81+BU85+BU86+BU91+BU97+BU102+BU109+BU116+BU123+BU132+BU139</f>
        <v>6732667.9600000009</v>
      </c>
      <c r="BV144" s="40">
        <f>BV7+BV12+BV13+BV14+BV19+BV20+BV25+BV43+BV49+BV57+BV64+BV70+BV76+BV81+BV85+BV86+BV91+BV97+BV102+BV109+BV116+BV123+BV132+BV139</f>
        <v>8493218.3599999994</v>
      </c>
      <c r="BW144" s="40">
        <v>7180372.9100000001</v>
      </c>
      <c r="BX144" s="20">
        <f t="shared" ref="BX144" si="1855">IF(BV144&lt;=0," ",IF(BU144&lt;=0," ",IF(BV144/BU144*100&gt;200,"СВ.200",BV144/BU144)))</f>
        <v>1.2614937214280797</v>
      </c>
      <c r="BY144" s="20">
        <f t="shared" ref="BY144" si="1856">IF(BW144=0," ",IF(BV144/BW144*100&gt;200,"св.200",BV144/BW144))</f>
        <v>1.1828380595904175</v>
      </c>
      <c r="BZ144" s="40">
        <f>BZ7+BZ12+BZ13+BZ14+BZ19+BZ20+BZ25+BZ43+BZ49+BZ57+BZ64+BZ70+BZ76+BZ81+BZ85+BZ86+BZ91+BZ97+BZ102+BZ109+BZ116+BZ123+BZ132+BZ139</f>
        <v>25112829.84</v>
      </c>
      <c r="CA144" s="40">
        <f>CA7+CA12+CA13+CA14+CA19+CA20+CA25+CA43+CA49+CA57+CA64+CA70+CA76+CA81+CA85+CA86+CA91+CA97+CA102+CA109+CA116+CA123+CA132+CA139</f>
        <v>158404.34</v>
      </c>
      <c r="CB144" s="40">
        <v>1819726.98</v>
      </c>
      <c r="CC144" s="20">
        <f t="shared" ref="CC144" si="1857">IF(CA144&lt;=0," ",IF(BZ144&lt;=0," ",IF(CA144/BZ144*100&gt;200,"СВ.200",CA144/BZ144)))</f>
        <v>6.3077057029905792E-3</v>
      </c>
      <c r="CD144" s="20">
        <f t="shared" ref="CD144" si="1858">IF(CB144=0," ",IF(CA144/CB144*100&gt;200,"св.200",CA144/CB144))</f>
        <v>8.7048409866407536E-2</v>
      </c>
      <c r="CE144" s="40">
        <f>CE7+CE12+CE13+CE14+CE19+CE20+CE25+CE43+CE49+CE57+CE64+CE70+CE76+CE81+CE85+CE86+CE91+CE97+CE102+CE109+CE116+CE123+CE132+CE139</f>
        <v>20292792.359999999</v>
      </c>
      <c r="CF144" s="40">
        <f>CF7+CF12+CF13+CF14+CF19+CF20+CF25+CF43+CF49+CF57+CF64+CF70+CF76+CF81+CF85+CF86+CF91+CF97+CF102+CF109+CF116+CF123+CF132+CF139</f>
        <v>6868750.3699999992</v>
      </c>
      <c r="CG144" s="40">
        <v>3354000.84</v>
      </c>
      <c r="CH144" s="20">
        <f t="shared" ref="CH144" si="1859">IF(CF144&lt;=0," ",IF(CE144&lt;=0," ",IF(CF144/CE144*100&gt;200,"СВ.200",CF144/CE144)))</f>
        <v>0.33848226740541087</v>
      </c>
      <c r="CI144" s="20" t="str">
        <f t="shared" ref="CI144" si="1860">IF(CG144=0," ",IF(CF144/CG144*100&gt;200,"св.200",CF144/CG144))</f>
        <v>св.200</v>
      </c>
      <c r="CJ144" s="40">
        <f>CJ7+CJ12+CJ13+CJ14+CJ19+CJ20+CJ25+CJ43+CJ49+CJ57+CJ64+CJ70+CJ76+CJ81+CJ85+CJ86+CJ91+CJ97+CJ102+CJ109+CJ116+CJ123+CJ132+CJ139</f>
        <v>20287792.359999999</v>
      </c>
      <c r="CK144" s="40">
        <f>CK7+CK12+CK13+CK14+CK19+CK20+CK25+CK43+CK49+CK57+CK64+CK70+CK76+CK81+CK85+CK86+CK91+CK97+CK102+CK109+CK116+CK123+CK132+CK139</f>
        <v>6728193.6099999994</v>
      </c>
      <c r="CL144" s="40">
        <v>3039794.62</v>
      </c>
      <c r="CM144" s="20">
        <f t="shared" ref="CM144" si="1861">IF(CK144&lt;=0," ",IF(CJ144&lt;=0," ",IF(CK144/CJ144*100&gt;200,"СВ.200",CK144/CJ144)))</f>
        <v>0.3316375429425974</v>
      </c>
      <c r="CN144" s="20" t="str">
        <f t="shared" ref="CN144" si="1862">IF(CL144=0," ",IF(CK144/CL144*100&gt;200,"св.200",CK144/CL144))</f>
        <v>св.200</v>
      </c>
      <c r="CO144" s="40">
        <f>CO7+CO12+CO13+CO14+CO19+CO20+CO25+CO43+CO49+CO57+CO64+CO70+CO76+CO81+CO85+CO86+CO91+CO97+CO102+CO109+CO116+CO123+CO132+CO139</f>
        <v>5000</v>
      </c>
      <c r="CP144" s="40">
        <f>CP7+CP12+CP13+CP14+CP19+CP20+CP25+CP43+CP49+CP57+CP64+CP70+CP76+CP81+CP85+CP86+CP91+CP97+CP102+CP109+CP116+CP123+CP132+CP139</f>
        <v>140556.76</v>
      </c>
      <c r="CQ144" s="40">
        <v>314206.21999999997</v>
      </c>
      <c r="CR144" s="20" t="str">
        <f t="shared" ref="CR144" si="1863">IF(CP144&lt;=0," ",IF(CO144&lt;=0," ",IF(CP144/CO144*100&gt;200,"СВ.200",CP144/CO144)))</f>
        <v>СВ.200</v>
      </c>
      <c r="CS144" s="20">
        <f t="shared" ref="CS144" si="1864">IF(CQ144=0," ",IF(CP144/CQ144*100&gt;200,"св.200",CP144/CQ144))</f>
        <v>0.44733920289674733</v>
      </c>
      <c r="CT144" s="40">
        <f>CT7+CT12+CT13+CT14+CT19+CT20+CT25+CT43+CT49+CT57+CT64+CT70+CT76+CT81+CT85+CT86+CT91+CT97+CT102+CT109+CT116+CT123+CT132+CT139</f>
        <v>230000</v>
      </c>
      <c r="CU144" s="40">
        <f>CU7+CU12+CU13+CU14+CU19+CU20+CU25+CU43+CU49+CU57+CU64+CU70+CU76+CU81+CU85+CU86+CU91+CU97+CU102+CU109+CU116+CU123+CU132+CU139</f>
        <v>254746.59999999998</v>
      </c>
      <c r="CV144" s="40">
        <v>141284.78</v>
      </c>
      <c r="CW144" s="31">
        <f t="shared" si="1730"/>
        <v>1.1075939130434782</v>
      </c>
      <c r="CX144" s="31">
        <f t="shared" si="1731"/>
        <v>1.8030717816880204</v>
      </c>
      <c r="CY144" s="40">
        <f>CY7+CY12+CY13+CY14+CY19+CY20+CY25+CY43+CY49+CY57+CY64+CY70+CY76+CY81+CY85+CY86+CY91+CY97+CY102+CY109+CY116+CY123+CY132+CY139</f>
        <v>567739</v>
      </c>
      <c r="CZ144" s="40">
        <f>CZ7+CZ12+CZ13+CZ14+CZ19+CZ20+CZ25+CZ43+CZ49+CZ57+CZ64+CZ70+CZ76+CZ81+CZ85+CZ86+CZ91+CZ97+CZ102+CZ109+CZ116+CZ123+CZ132+CZ139</f>
        <v>256024.71</v>
      </c>
      <c r="DA144" s="40">
        <v>425927.4</v>
      </c>
      <c r="DB144" s="20">
        <f t="shared" ref="DB144" si="1865">IF(CZ144&lt;=0," ",IF(CY144&lt;=0," ",IF(CZ144/CY144*100&gt;200,"СВ.200",CZ144/CY144)))</f>
        <v>0.45095494584659501</v>
      </c>
      <c r="DC144" s="20">
        <f t="shared" ref="DC144" si="1866">IF(DA144=0," ",IF(CZ144/DA144*100&gt;200,"св.200",CZ144/DA144))</f>
        <v>0.60109941271681511</v>
      </c>
      <c r="DD144" s="40">
        <f>DD7+DD12+DD13+DD14+DD19+DD20+DD25+DD43+DD49+DD57+DD64+DD70+DD76+DD81+DD85+DD86+DD91+DD97+DD102+DD109+DD116+DD123+DD132+DD139</f>
        <v>431542.97000000003</v>
      </c>
      <c r="DE144" s="40">
        <f>DE7+DE12+DE13+DE14+DE19+DE20+DE25+DE43+DE49+DE57+DE64+DE70+DE76+DE81+DE85+DE86+DE91+DE97+DE102+DE109+DE116+DE123+DE132+DE139</f>
        <v>215710.11000000002</v>
      </c>
      <c r="DF144" s="40">
        <v>355555.00999999995</v>
      </c>
      <c r="DG144" s="30">
        <f t="shared" ref="DG144" si="1867">IF(DE144&lt;=0," ",IF(DD144&lt;=0," ",IF(DE144/DD144*100&gt;200,"СВ.200",DE144/DD144)))</f>
        <v>0.49985777777818974</v>
      </c>
      <c r="DH144" s="30">
        <f>IF(DE144&lt;=0," ",IF(DE144/DF144*100&gt;200,"св.200",DE144/DF144))</f>
        <v>0.60668561525824105</v>
      </c>
      <c r="DI144" s="40">
        <f>DI7+DI12+DI13+DI14+DI19+DI20+DI25+DI43+DI49+DI57+DI64+DI70+DI76+DI81+DI85+DI86+DI91+DI97+DI102+DI109+DI116+DI123+DI132+DI139</f>
        <v>23748.379999999997</v>
      </c>
      <c r="DJ144" s="40">
        <v>-18711.059999999998</v>
      </c>
      <c r="DK144" s="20">
        <f t="shared" si="1667"/>
        <v>-1.2692161748185298</v>
      </c>
      <c r="DL144" s="40">
        <f>DL7+DL12+DL13+DL14+DL19+DL20+DL25+DL43+DL49+DL57+DL64+DL70+DL76+DL81+DL85+DL86+DL91+DL97+DL102+DL109+DL116+DL123+DL132+DL139</f>
        <v>290577.15000000002</v>
      </c>
      <c r="DM144" s="40">
        <f>DM7+DM12+DM13+DM14+DM19+DM20+DM25+DM43+DM49+DM57+DM64+DM70+DM76+DM81+DM85+DM86+DM91+DM97+DM102+DM109+DM116+DM123+DM132+DM139</f>
        <v>181577.11</v>
      </c>
      <c r="DN144" s="40">
        <v>1373309.79</v>
      </c>
      <c r="DO144" s="20">
        <f t="shared" ref="DO144" si="1868">IF(DM144&lt;=0," ",IF(DL144&lt;=0," ",IF(DM144/DL144*100&gt;200,"СВ.200",DM144/DL144)))</f>
        <v>0.62488433794604969</v>
      </c>
      <c r="DP144" s="20">
        <f t="shared" ref="DP144" si="1869">IF(DN144=0," ",IF(DM144/DN144*100&gt;200,"св.200",DM144/DN144))</f>
        <v>0.13221860888357898</v>
      </c>
      <c r="DQ144" s="40">
        <f>DQ7+DQ12+DQ13+DQ14+DQ19+DQ20+DQ25+DQ43+DQ49+DQ57+DQ64+DQ70+DQ76+DQ81+DQ85+DQ86+DQ91+DQ97+DQ102+DQ109+DQ116+DQ123+DQ132+DQ139</f>
        <v>4143458.13</v>
      </c>
      <c r="DR144" s="40">
        <f>DR7+DR12+DR13+DR14+DR19+DR20+DR25+DR43+DR49+DR57+DR64+DR70+DR76+DR81+DR85+DR86+DR91+DR97+DR102+DR109+DR116+DR123+DR132+DR139</f>
        <v>767196.5</v>
      </c>
      <c r="DS144" s="40">
        <v>591744.09</v>
      </c>
      <c r="DT144" s="20">
        <f t="shared" ref="DT144:DT145" si="1870">IF(DR144&lt;=0," ",IF(DQ144&lt;=0," ",IF(DR144/DQ144*100&gt;200,"СВ.200",DR144/DQ144)))</f>
        <v>0.18515850189126926</v>
      </c>
      <c r="DU144" s="20">
        <f t="shared" ref="DU144:DU145" si="1871">IF(DS144=0," ",IF(DR144/DS144*100&gt;200,"св.200",DR144/DS144))</f>
        <v>1.296500485539281</v>
      </c>
      <c r="DV144" s="61"/>
      <c r="DW144" s="61"/>
      <c r="DX144" s="61"/>
      <c r="DY144" s="61"/>
      <c r="DZ144" s="61"/>
      <c r="EA144" s="61"/>
      <c r="EB144" s="61"/>
      <c r="EC144" s="61"/>
      <c r="ED144" s="61"/>
      <c r="EE144" s="61"/>
      <c r="EF144" s="61"/>
      <c r="EG144" s="61"/>
      <c r="EH144" s="61"/>
      <c r="EI144" s="61"/>
      <c r="EJ144" s="61"/>
      <c r="EK144" s="61"/>
      <c r="EL144" s="61"/>
      <c r="EM144" s="61"/>
      <c r="EN144" s="61"/>
    </row>
    <row r="145" spans="1:144" s="25" customFormat="1" ht="15.75" customHeight="1" x14ac:dyDescent="0.25">
      <c r="A145" s="67"/>
      <c r="B145" s="125" t="s">
        <v>145</v>
      </c>
      <c r="C145" s="40">
        <f>C8+C9+C10+C15+C16+C17+C21+C22+C23+C26+C27+C28+C29+C30+C44+C45+C46+C47+C50+C51+C52+C53+C54+C55+C58+C59+C60+C61+C62+C65+C66+C67+C68+C71+C72+C73+C74+C77+C78+C79+C82+C83+C87+C88+C89+C92+C93+C94+C95+C98+C99+C100+C103+C104+C105+C106+C107+C110+C111+C112+C113+C114+C117+C118+C119+C120+C121+C124+C125+C126+C127+C128+C129+C130+C133+C134+C135+C136+C137+C140+C141+C142</f>
        <v>282023783.79999995</v>
      </c>
      <c r="D145" s="40">
        <f>D8+D9+D10+D15+D16+D17+D21+D22+D23+D26+D27+D28+D29+D30+D44+D45+D46+D47+D50+D51+D52+D53+D54+D55+D58+D59+D60+D61+D62+D65+D66+D67+D68+D71+D72+D73+D74+D77+D78+D79+D82+D83+D87+D88+D89+D92+D93+D94+D95+D98+D99+D100+D103+D104+D105+D106+D107+D110+D111+D112+D113+D114+D117+D118+D119+D120+D121+D124+D125+D126+D127+D128+D129+D130+D133+D134+D135+D136+D137+D140+D141+D142</f>
        <v>118439071.69999997</v>
      </c>
      <c r="E145" s="40">
        <v>106564972.97000006</v>
      </c>
      <c r="F145" s="20">
        <f>IF(D145&lt;=0," ",IF(D145/C145*100&gt;200,"СВ.200",D145/C145))</f>
        <v>0.41996128874007393</v>
      </c>
      <c r="G145" s="20">
        <f>IF(E145=0," ",IF(D145/E145*100&gt;200,"св.200",D145/E145))</f>
        <v>1.1114259066470433</v>
      </c>
      <c r="H145" s="40">
        <f>H8+H9+H10+H15+H16+H17+H21+H22+H23+H26+H27+H28+H29+H30+H44+H45+H46+H47+H50+H51+H52+H53+H54+H55+H58+H59+H60+H61+H62+H65+H66+H67+H68+H71+H72+H73+H74+H77+H78+H79+H82+H83+H87+H88+H89+H92+H93+H94+H95+H98+H99+H100+H103+H104+H105+H106+H107+H110+H111+H112+H113+H114+H117+H118+H119+H120+H121+H124+H125+H126+H127+H128+H129+H130+H133+H134+H135+H136+H137+H140+H141+H142</f>
        <v>233973733.91000003</v>
      </c>
      <c r="I145" s="40">
        <f>I8+I9+I10+I15+I16+I17+I21+I22+I23+I26+I27+I28+I29+I30+I44+I45+I46+I47+I50+I51+I52+I53+I54+I55+I58+I59+I60+I61+I62+I65+I66+I67+I68+I71+I72+I73+I74+I77+I78+I79+I82+I83+I87+I88+I89+I92+I93+I94+I95+I98+I99+I100+I103+I104+I105+I106+I107+I110+I111+I112+I113+I114+I117+I118+I119+I120+I121+I124+I125+I126+I127+I128+I129+I130+I133+I134+I135+I136+I137+I140+I141+I142</f>
        <v>93116548.310000017</v>
      </c>
      <c r="J145" s="40">
        <v>70415309.799999967</v>
      </c>
      <c r="K145" s="20">
        <f>IF(I145&lt;=0," ",IF(I145/H145*100&gt;200,"СВ.200",I145/H145))</f>
        <v>0.39797863954172774</v>
      </c>
      <c r="L145" s="20">
        <f>IF(J145=0," ",IF(I145/J145*100&gt;200,"св.200",I145/J145))</f>
        <v>1.3223906643949759</v>
      </c>
      <c r="M145" s="40">
        <f>M8+M9+M10+M15+M16+M17+M21+M22+M23+M26+M27+M28+M29+M30+M44+M45+M46+M47+M50+M51+M52+M53+M54+M55+M58+M59+M60+M61+M62+M65+M66+M67+M68+M71+M72+M73+M74+M77+M78+M79+M82+M83+M87+M88+M89+M92+M93+M94+M95+M98+M99+M100+M103+M104+M105+M106+M107+M110+M111+M112+M113+M114+M117+M118+M119+M120+M121+M124+M125+M126+M127+M128+M129+M130+M133+M134+M135+M136+M137+M140+M141+M142</f>
        <v>73670377.060000002</v>
      </c>
      <c r="N145" s="40">
        <f>N8+N9+N10+N15+N16+N17+N21+N22+N23+N26+N27+N28+N29+N30+N44+N45+N46+N47+N50+N51+N52+N53+N54+N55+N58+N59+N60+N61+N62+N65+N66+N67+N68+N71+N72+N73+N74+N77+N78+N79+N82+N83+N87+N88+N89+N92+N93+N94+N95+N98+N99+N100+N103+N104+N105+N106+N107+N110+N111+N112+N113+N114+N117+N118+N119+N120+N121+N124+N125+N126+N127+N128+N129+N130+N133+N134+N135+N136+N137+N140+N141+N142</f>
        <v>43761164.990000002</v>
      </c>
      <c r="O145" s="40">
        <v>31290727.680000015</v>
      </c>
      <c r="P145" s="20">
        <f t="shared" ref="P145" si="1872">IF(N145&lt;=0," ",IF(M145&lt;=0," ",IF(N145/M145*100&gt;200,"СВ.200",N145/M145)))</f>
        <v>0.59401304481391781</v>
      </c>
      <c r="Q145" s="20">
        <f t="shared" ref="Q145" si="1873">IF(O145=0," ",IF(N145/O145*100&gt;200,"св.200",N145/O145))</f>
        <v>1.3985345894646826</v>
      </c>
      <c r="R145" s="40">
        <f>R8+R9+R10+R15+R16+R17+R21+R22+R23+R26+R27+R28+R29+R30+R44+R45+R46+R47+R50+R51+R52+R53+R54+R55+R58+R59+R60+R61+R62+R65+R66+R67+R68+R71+R72+R73+R74+R77+R78+R79+R82+R83+R87+R88+R89+R92+R93+R94+R95+R98+R99+R100+R103+R104+R105+R106+R107+R110+R111+R112+R113+R114+R117+R118+R119+R120+R121+R124+R125+R126+R127+R128+R129+R130+R133+R134+R135+R136+R137+R140+R141+R142</f>
        <v>0</v>
      </c>
      <c r="S145" s="40">
        <f>S8+S9+S10+S15+S16+S17+S21+S22+S23+S26+S27+S28+S29+S30+S44+S45+S46+S47+S50+S51+S52+S53+S54+S55+S58+S59+S60+S61+S62+S65+S66+S67+S68+S71+S72+S73+S74+S77+S78+S79+S82+S83+S87+S88+S89+S92+S93+S94+S95+S98+S99+S100+S103+S104+S105+S106+S107+S110+S111+S112+S113+S114+S117+S118+S119+S120+S121+S124+S125+S126+S127+S128+S129+S130+S133+S134+S135+S136+S137+S140+S141+S142</f>
        <v>0</v>
      </c>
      <c r="T145" s="40">
        <v>0</v>
      </c>
      <c r="U145" s="20" t="str">
        <f t="shared" ref="U145" si="1874">IF(S145&lt;=0," ",IF(R145&lt;=0," ",IF(S145/R145*100&gt;200,"СВ.200",S145/R145)))</f>
        <v xml:space="preserve"> </v>
      </c>
      <c r="V145" s="20" t="str">
        <f t="shared" ref="V145" si="1875">IF(S145=0," ",IF(S145/T145*100&gt;200,"св.200",S145/T145))</f>
        <v xml:space="preserve"> </v>
      </c>
      <c r="W145" s="40">
        <f>W8+W9+W10+W15+W16+W17+W21+W22+W23+W26+W27+W28+W29+W30+W44+W45+W46+W47+W50+W51+W52+W53+W54+W55+W58+W59+W60+W61+W62+W65+W66+W67+W68+W71+W72+W73+W74+W77+W78+W79+W82+W83+W87+W88+W89+W92+W93+W94+W95+W98+W99+W100+W103+W104+W105+W106+W107+W110+W111+W112+W113+W114+W117+W118+W119+W120+W121+W124+W125+W126+W127+W128+W129+W130+W133+W134+W135+W136+W137+W140+W141+W142</f>
        <v>8105699.3000000007</v>
      </c>
      <c r="X145" s="40">
        <f>X8+X9+X10+X15+X16+X17+X21+X22+X23+X26+X27+X28+X29+X30+X44+X45+X46+X47+X50+X51+X52+X53+X54+X55+X58+X59+X60+X61+X62+X65+X66+X67+X68+X71+X72+X73+X74+X77+X78+X79+X82+X83+X87+X88+X89+X92+X93+X94+X95+X98+X99+X100+X103+X104+X105+X106+X107+X110+X111+X112+X113+X114+X117+X118+X119+X120+X121+X124+X125+X126+X127+X128+X129+X130+X133+X134+X135+X136+X137+X140+X141+X142</f>
        <v>6125802.5500000007</v>
      </c>
      <c r="Y145" s="40">
        <v>2194105.3800000004</v>
      </c>
      <c r="Z145" s="20">
        <f t="shared" ref="Z145" si="1876">IF(X145&lt;=0," ",IF(W145&lt;=0," ",IF(X145/W145*100&gt;200,"СВ.200",X145/W145)))</f>
        <v>0.75574016790877008</v>
      </c>
      <c r="AA145" s="20" t="str">
        <f t="shared" ref="AA145" si="1877">IF(Y145=0," ",IF(X145/Y145*100&gt;200,"св.200",X145/Y145))</f>
        <v>св.200</v>
      </c>
      <c r="AB145" s="40">
        <f>AB8+AB9+AB10+AB15+AB16+AB17+AB21+AB22+AB23+AB26+AB27+AB28+AB29+AB30+AB44+AB45+AB46+AB47+AB50+AB51+AB52+AB53+AB54+AB55+AB58+AB59+AB60+AB61+AB62+AB65+AB66+AB67+AB68+AB71+AB72+AB73+AB74+AB77+AB78+AB79+AB82+AB83+AB87+AB88+AB89+AB92+AB93+AB94+AB95+AB98+AB99+AB100+AB103+AB104+AB105+AB106+AB107+AB110+AB111+AB112+AB113+AB114+AB117+AB118+AB119+AB120+AB121+AB124+AB125+AB126+AB127+AB128+AB129+AB130+AB133+AB134+AB135+AB136+AB137+AB140+AB141+AB142</f>
        <v>20669624.850000001</v>
      </c>
      <c r="AC145" s="40">
        <f>AC8+AC9+AC10+AC15+AC16+AC17+AC21+AC22+AC23+AC26+AC27+AC28+AC29+AC30+AC44+AC45+AC46+AC47+AC50+AC51+AC52+AC53+AC54+AC55+AC58+AC59+AC60+AC61+AC62+AC65+AC66+AC67+AC68+AC71+AC72+AC73+AC74+AC77+AC78+AC79+AC82+AC83+AC87+AC88+AC89+AC92+AC93+AC94+AC95+AC98+AC99+AC100+AC103+AC104+AC105+AC106+AC107+AC110+AC111+AC112+AC113+AC114+AC117+AC118+AC119+AC120+AC121+AC124+AC125+AC126+AC127+AC128+AC129+AC130+AC133+AC134+AC135+AC136+AC137+AC140+AC141+AC142</f>
        <v>3534012.379999999</v>
      </c>
      <c r="AD145" s="40">
        <v>1957736.9699999993</v>
      </c>
      <c r="AE145" s="20">
        <f t="shared" ref="AE145" si="1878">IF(AC145&lt;=0," ",IF(AB145&lt;=0," ",IF(AC145/AB145*100&gt;200,"СВ.200",AC145/AB145)))</f>
        <v>0.17097612586809957</v>
      </c>
      <c r="AF145" s="20">
        <f t="shared" ref="AF145" si="1879">IF(AD145=0," ",IF(AC145/AD145*100&gt;200,"св.200",AC145/AD145))</f>
        <v>1.8051517819577163</v>
      </c>
      <c r="AG145" s="40">
        <f>AG8+AG9+AG10+AG15+AG16+AG17+AG21+AG22+AG23+AG26+AG27+AG28+AG29+AG30+AG44+AG45+AG46+AG47+AG50+AG51+AG52+AG53+AG54+AG55+AG58+AG59+AG60+AG61+AG62+AG65+AG66+AG67+AG68+AG71+AG72+AG73+AG74+AG77+AG78+AG79+AG82+AG83+AG87+AG88+AG89+AG92+AG93+AG94+AG95+AG98+AG99+AG100+AG103+AG104+AG105+AG106+AG107+AG110+AG111+AG112+AG113+AG114+AG117+AG118+AG119+AG120+AG121+AG124+AG125+AG126+AG127+AG128+AG129+AG130+AG133+AG134+AG135+AG136+AG137+AG140+AG141+AG142</f>
        <v>131349612.70000002</v>
      </c>
      <c r="AH145" s="40">
        <f>AH8+AH9+AH10+AH15+AH16+AH17+AH21+AH22+AH23+AH26+AH27+AH28+AH29+AH30+AH44+AH45+AH46+AH47+AH50+AH51+AH52+AH53+AH54+AH55+AH58+AH59+AH60+AH61+AH62+AH65+AH66+AH67+AH68+AH71+AH72+AH73+AH74+AH77+AH78+AH79+AH82+AH83+AH87+AH88+AH89+AH92+AH93+AH94+AH95+AH98+AH99+AH100+AH103+AH104+AH105+AH106+AH107+AH110+AH111+AH112+AH113+AH114+AH117+AH118+AH119+AH120+AH121+AH124+AH125+AH126+AH127+AH128+AH129+AH130+AH133+AH134+AH135+AH136+AH137+AH140+AH141+AH142</f>
        <v>39659578.389999993</v>
      </c>
      <c r="AI145" s="40">
        <v>34918026.760000028</v>
      </c>
      <c r="AJ145" s="20">
        <f t="shared" ref="AJ145" si="1880">IF(AH145&lt;=0," ",IF(AG145&lt;=0," ",IF(AH145/AG145*100&gt;200,"СВ.200",AH145/AG145)))</f>
        <v>0.30193905847733032</v>
      </c>
      <c r="AK145" s="20">
        <f t="shared" ref="AK145" si="1881">IF(AI145=0," ",IF(AH145/AI145*100&gt;200,"св.200",AH145/AI145))</f>
        <v>1.1357909386629945</v>
      </c>
      <c r="AL145" s="40">
        <f>AL8+AL9+AL10+AL15+AL16+AL17+AL21+AL22+AL23+AL26+AL27+AL28+AL29+AL30+AL44+AL45+AL46+AL47+AL50+AL51+AL52+AL53+AL54+AL55+AL58+AL59+AL60+AL61+AL62+AL65+AL66+AL67+AL68+AL71+AL72+AL73+AL74+AL77+AL78+AL79+AL82+AL83+AL87+AL88+AL89+AL92+AL93+AL94+AL95+AL98+AL99+AL100+AL103+AL104+AL105+AL106+AL107+AL110+AL111+AL112+AL113+AL114+AL117+AL118+AL119+AL120+AL121+AL124+AL125+AL126+AL127+AL128+AL129+AL130+AL133+AL134+AL135+AL136+AL137+AL140+AL141+AL142</f>
        <v>178420</v>
      </c>
      <c r="AM145" s="40">
        <f>AM8+AM9+AM10+AM15+AM16+AM17+AM21+AM22+AM23+AM26+AM27+AM28+AM29+AM30+AM44+AM45+AM46+AM47+AM50+AM51+AM52+AM53+AM54+AM55+AM58+AM59+AM60+AM61+AM62+AM65+AM66+AM67+AM68+AM71+AM72+AM73+AM74+AM77+AM78+AM79+AM82+AM83+AM87+AM88+AM89+AM92+AM93+AM94+AM95+AM98+AM99+AM100+AM103+AM104+AM105+AM106+AM107+AM110+AM111+AM112+AM113+AM114+AM117+AM118+AM119+AM120+AM121+AM124+AM125+AM126+AM127+AM128+AM129+AM130+AM133+AM134+AM135+AM136+AM137+AM140+AM141+AM142</f>
        <v>35990</v>
      </c>
      <c r="AN145" s="40">
        <v>53822.1</v>
      </c>
      <c r="AO145" s="20">
        <f t="shared" ref="AO145" si="1882">IF(AM145&lt;=0," ",IF(AL145&lt;=0," ",IF(AM145/AL145*100&gt;200,"СВ.200",AM145/AL145)))</f>
        <v>0.20171505436610246</v>
      </c>
      <c r="AP145" s="20">
        <f t="shared" ref="AP145" si="1883">IF(AN145=0," ",IF(AM145/AN145*100&gt;200,"св.200",AM145/AN145))</f>
        <v>0.66868442517107285</v>
      </c>
      <c r="AQ145" s="40">
        <f>AQ8+AQ9+AQ10+AQ15+AQ16+AQ17+AQ21+AQ22+AQ23+AQ26+AQ27+AQ28+AQ29+AQ30+AQ44+AQ45+AQ46+AQ47+AQ50+AQ51+AQ52+AQ53+AQ54+AQ55+AQ58+AQ59+AQ60+AQ61+AQ62+AQ65+AQ66+AQ67+AQ68+AQ71+AQ72+AQ73+AQ74+AQ77+AQ78+AQ79+AQ82+AQ83+AQ87+AQ88+AQ89+AQ92+AQ93+AQ94+AQ95+AQ98+AQ99+AQ100+AQ103+AQ104+AQ105+AQ106+AQ107+AQ110+AQ111+AQ112+AQ113+AQ114+AQ117+AQ118+AQ119+AQ120+AQ121+AQ124+AQ125+AQ126+AQ127+AQ128+AQ129+AQ130+AQ133+AQ134+AQ135+AQ136+AQ137+AQ140+AQ141+AQ142</f>
        <v>48050049.890000015</v>
      </c>
      <c r="AR145" s="40">
        <f>AR8+AR9+AR10+AR15+AR16+AR17+AR21+AR22+AR23+AR26+AR27+AR28+AR29+AR30+AR44+AR45+AR46+AR47+AR50+AR51+AR52+AR53+AR54+AR55+AR58+AR59+AR60+AR61+AR62+AR65+AR66+AR67+AR68+AR71+AR72+AR73+AR74+AR77+AR78+AR79+AR82+AR83+AR87+AR88+AR89+AR92+AR93+AR94+AR95+AR98+AR99+AR100+AR103+AR104+AR105+AR106+AR107+AR110+AR111+AR112+AR113+AR114+AR117+AR118+AR119+AR120+AR121+AR124+AR125+AR126+AR127+AR128+AR129+AR130+AR133+AR134+AR135+AR136+AR137+AR140+AR141+AR142</f>
        <v>25322523.389999993</v>
      </c>
      <c r="AS145" s="40">
        <v>36149663.170000009</v>
      </c>
      <c r="AT145" s="31">
        <f>IF(AR145&lt;=0," ",IF(AQ145&lt;=0," ",IF(AR145/AQ145*100&gt;200,"СВ.200",AR145/AQ145)))</f>
        <v>0.52700306134895425</v>
      </c>
      <c r="AU145" s="31">
        <f>IF(AS145=0," ",IF(AR145/AS145*100&gt;200,"св.200",AR145/AS145))</f>
        <v>0.70049126795224814</v>
      </c>
      <c r="AV145" s="40">
        <f>AV8+AV9+AV10+AV15+AV16+AV17+AV21+AV22+AV23+AV26+AV27+AV28+AV29+AV30+AV44+AV45+AV46+AV47+AV50+AV51+AV52+AV53+AV54+AV55+AV58+AV59+AV60+AV61+AV62+AV65+AV66+AV67+AV68+AV71+AV72+AV73+AV74+AV77+AV78+AV79+AV82+AV83+AV87+AV88+AV89+AV92+AV93+AV94+AV95+AV98+AV99+AV100+AV103+AV104+AV105+AV106+AV107+AV110+AV111+AV112+AV113+AV114+AV117+AV118+AV119+AV120+AV121+AV124+AV125+AV126+AV127+AV128+AV129+AV130+AV133+AV134+AV135+AV136+AV137+AV140+AV141+AV142</f>
        <v>588250</v>
      </c>
      <c r="AW145" s="40">
        <f>AW8+AW9+AW10+AW15+AW16+AW17+AW21+AW22+AW23+AW26+AW27+AW28+AW29+AW30+AW44+AW45+AW46+AW47+AW50+AW51+AW52+AW53+AW54+AW55+AW58+AW59+AW60+AW61+AW62+AW65+AW66+AW67+AW68+AW71+AW72+AW73+AW74+AW77+AW78+AW79+AW82+AW83+AW87+AW88+AW89+AW92+AW93+AW94+AW95+AW98+AW99+AW100+AW103+AW104+AW105+AW106+AW107+AW110+AW111+AW112+AW113+AW114+AW117+AW118+AW119+AW120+AW121+AW124+AW125+AW126+AW127+AW128+AW129+AW130+AW133+AW134+AW135+AW136+AW137+AW140+AW141+AW142</f>
        <v>438178.7</v>
      </c>
      <c r="AX145" s="40">
        <v>419106.52</v>
      </c>
      <c r="AY145" s="20">
        <f t="shared" ref="AY145" si="1884">IF(AW145&lt;=0," ",IF(AV145&lt;=0," ",IF(AW145/AV145*100&gt;200,"СВ.200",AW145/AV145)))</f>
        <v>0.74488516787080328</v>
      </c>
      <c r="AZ145" s="31">
        <f t="shared" si="1848"/>
        <v>1.0455067604293056</v>
      </c>
      <c r="BA145" s="40">
        <f>BA8+BA9+BA10+BA15+BA16+BA17+BA21+BA22+BA23+BA26+BA27+BA28+BA29+BA30+BA44+BA45+BA46+BA47+BA50+BA51+BA52+BA53+BA54+BA55+BA58+BA59+BA60+BA61+BA62+BA65+BA66+BA67+BA68+BA71+BA72+BA73+BA74+BA77+BA78+BA79+BA82+BA83+BA87+BA88+BA89+BA92+BA93+BA94+BA95+BA98+BA99+BA100+BA103+BA104+BA105+BA106+BA107+BA110+BA111+BA112+BA113+BA114+BA117+BA118+BA119+BA120+BA121+BA124+BA125+BA126+BA127+BA128+BA129+BA130+BA133+BA134+BA135+BA136+BA137+BA140+BA141+BA142</f>
        <v>23463705.919999994</v>
      </c>
      <c r="BB145" s="40">
        <f>BB8+BB9+BB10+BB15+BB16+BB17+BB21+BB22+BB23+BB26+BB27+BB28+BB29+BB30+BB44+BB45+BB46+BB47+BB50+BB51+BB52+BB53+BB54+BB55+BB58+BB59+BB60+BB61+BB62+BB65+BB66+BB67+BB68+BB71+BB72+BB73+BB74+BB77+BB78+BB79+BB82+BB83+BB87+BB88+BB89+BB92+BB93+BB94+BB95+BB98+BB99+BB100+BB103+BB104+BB105+BB106+BB107+BB110+BB111+BB112+BB113+BB114+BB117+BB118+BB119+BB120+BB121+BB124+BB125+BB126+BB127+BB128+BB129+BB130+BB133+BB134+BB135+BB136+BB137+BB140+BB141+BB142</f>
        <v>10592315.539999999</v>
      </c>
      <c r="BC145" s="40">
        <v>16300145.300000001</v>
      </c>
      <c r="BD145" s="20">
        <f t="shared" ref="BD145" si="1885">IF(BB145&lt;=0," ",IF(BA145&lt;=0," ",IF(BB145/BA145*100&gt;200,"СВ.200",BB145/BA145)))</f>
        <v>0.45143403928240172</v>
      </c>
      <c r="BE145" s="20">
        <f t="shared" ref="BE145" si="1886">IF(BC145=0," ",IF(BB145/BC145*100&gt;200,"св.200",BB145/BC145))</f>
        <v>0.64982951655038301</v>
      </c>
      <c r="BF145" s="40">
        <f>BF8+BF9+BF10+BF15+BF16+BF17+BF21+BF22+BF23+BF26+BF27+BF28+BF29+BF30+BF44+BF45+BF46+BF47+BF50+BF51+BF52+BF53+BF54+BF55+BF58+BF59+BF60+BF61+BF62+BF65+BF66+BF67+BF68+BF71+BF72+BF73+BF74+BF77+BF78+BF79+BF82+BF83+BF87+BF88+BF89+BF92+BF93+BF94+BF95+BF98+BF99+BF100+BF103+BF104+BF105+BF106+BF107+BF110+BF111+BF112+BF113+BF114+BF117+BF118+BF119+BF120+BF121+BF124+BF125+BF126+BF127+BF128+BF129+BF130+BF133+BF134+BF135+BF136+BF137+BF140+BF141+BF142</f>
        <v>3947199.51</v>
      </c>
      <c r="BG145" s="40">
        <f>BG8+BG9+BG10+BG15+BG16+BG17+BG21+BG22+BG23+BG26+BG27+BG28+BG29+BG30+BG44+BG45+BG46+BG47+BG50+BG51+BG52+BG53+BG54+BG55+BG58+BG59+BG60+BG61+BG62+BG65+BG66+BG67+BG68+BG71+BG72+BG73+BG74+BG77+BG78+BG79+BG82+BG83+BG87+BG88+BG89+BG92+BG93+BG94+BG95+BG98+BG99+BG100+BG103+BG104+BG105+BG106+BG107+BG110+BG111+BG112+BG113+BG114+BG117+BG118+BG119+BG120+BG121+BG124+BG125+BG126+BG127+BG128+BG129+BG130+BG133+BG134+BG135+BG136+BG137+BG140+BG141+BG142</f>
        <v>1380140.7899999998</v>
      </c>
      <c r="BH145" s="40">
        <v>1936200.94</v>
      </c>
      <c r="BI145" s="20">
        <f t="shared" ref="BI145" si="1887">IF(BG145&lt;=0," ",IF(BF145&lt;=0," ",IF(BG145/BF145*100&gt;200,"СВ.200",BG145/BF145)))</f>
        <v>0.34965062863011953</v>
      </c>
      <c r="BJ145" s="20">
        <f t="shared" ref="BJ145" si="1888">IF(BH145=0," ",IF(BG145/BH145*100&gt;200,"св.200",BG145/BH145))</f>
        <v>0.71280865610983535</v>
      </c>
      <c r="BK145" s="40">
        <f>BK8+BK9+BK10+BK15+BK16+BK17+BK21+BK22+BK23+BK26+BK27+BK28+BK29+BK30+BK44+BK45+BK46+BK47+BK50+BK51+BK52+BK53+BK54+BK55+BK58+BK59+BK60+BK61+BK62+BK65+BK66+BK67+BK68+BK71+BK72+BK73+BK74+BK77+BK78+BK79+BK82+BK83+BK87+BK88+BK89+BK92+BK93+BK94+BK95+BK98+BK99+BK100+BK103+BK104+BK105+BK106+BK107+BK110+BK111+BK112+BK113+BK114+BK117+BK118+BK119+BK120+BK121+BK124+BK125+BK126+BK127+BK128+BK129+BK130+BK133+BK134+BK135+BK136+BK137+BK140+BK141+BK142</f>
        <v>534491.30000000005</v>
      </c>
      <c r="BL145" s="40">
        <f>BL8+BL9+BL10+BL15+BL16+BL17+BL21+BL22+BL23+BL26+BL27+BL28+BL29+BL30+BL44+BL45+BL46+BL47+BL50+BL51+BL52+BL53+BL54+BL55+BL58+BL59+BL60+BL61+BL62+BL65+BL66+BL67+BL68+BL71+BL72+BL73+BL74+BL77+BL78+BL79+BL82+BL83+BL87+BL88+BL89+BL92+BL93+BL94+BL95+BL98+BL99+BL100+BL103+BL104+BL105+BL106+BL107+BL110+BL111+BL112+BL113+BL114+BL117+BL118+BL119+BL120+BL121+BL124+BL125+BL126+BL127+BL128+BL129+BL130+BL133+BL134+BL135+BL136+BL137+BL140+BL141+BL142</f>
        <v>211946.09999999998</v>
      </c>
      <c r="BM145" s="40">
        <v>194627.33000000002</v>
      </c>
      <c r="BN145" s="20">
        <f>IF(BL145&lt;=0," ",IF(BK145&lt;=0," ",IF(BL145/BK145*100&gt;200,"СВ.200",BL145/BK145)))</f>
        <v>0.39653797919629369</v>
      </c>
      <c r="BO145" s="20">
        <f t="shared" ref="BO145" si="1889">IF(BM145=0," ",IF(BL145/BM145*100&gt;200,"св.200",BL145/BM145))</f>
        <v>1.0889842654677531</v>
      </c>
      <c r="BP145" s="40">
        <f>BP8+BP9+BP10+BP15+BP16+BP17+BP21+BP22+BP23+BP26+BP27+BP28+BP29+BP30+BP44+BP45+BP46+BP47+BP50+BP51+BP52+BP53+BP54+BP55+BP58+BP59+BP60+BP61+BP62+BP65+BP66+BP67+BP68+BP71+BP72+BP73+BP74+BP77+BP78+BP79+BP82+BP83+BP87+BP88+BP89+BP92+BP93+BP94+BP95+BP98+BP99+BP100+BP103+BP104+BP105+BP106+BP107+BP110+BP111+BP112+BP113+BP114+BP117+BP118+BP119+BP120+BP121+BP124+BP125+BP126+BP127+BP128+BP129+BP130+BP133+BP134+BP135+BP136+BP137+BP140+BP141+BP142</f>
        <v>5031716.4900000012</v>
      </c>
      <c r="BQ145" s="40">
        <f>BQ8+BQ9+BQ10+BQ15+BQ16+BQ17+BQ21+BQ22+BQ23+BQ26+BQ27+BQ28+BQ29+BQ30+BQ44+BQ45+BQ46+BQ47+BQ50+BQ51+BQ52+BQ53+BQ54+BQ55+BQ58+BQ59+BQ60+BQ61+BQ62+BQ65+BQ66+BQ67+BQ68+BQ71+BQ72+BQ73+BQ74+BQ77+BQ78+BQ79+BQ82+BQ83+BQ87+BQ88+BQ89+BQ92+BQ93+BQ94+BQ95+BQ98+BQ99+BQ100+BQ103+BQ104+BQ105+BQ106+BQ107+BQ110+BQ111+BQ112+BQ113+BQ114+BQ117+BQ118+BQ119+BQ120+BQ121+BQ124+BQ125+BQ126+BQ127+BQ128+BQ129+BQ130+BQ133+BQ134+BQ135+BQ136+BQ137+BQ140+BQ141+BQ142</f>
        <v>2810822.7500000005</v>
      </c>
      <c r="BR145" s="40">
        <v>2848564.2800000003</v>
      </c>
      <c r="BS145" s="20">
        <f>IF(BQ145&lt;=0," ",IF(BP145&lt;=0," ",IF(BQ145/BP145*100&gt;200,"СВ.200",BQ145/BP145)))</f>
        <v>0.55862105020944852</v>
      </c>
      <c r="BT145" s="20">
        <f t="shared" ref="BT145" si="1890">IF(BR145=0," ",IF(BQ145/BR145*100&gt;200,"св.200",BQ145/BR145))</f>
        <v>0.98675068340041117</v>
      </c>
      <c r="BU145" s="40">
        <f>BU8+BU9+BU10+BU15+BU16+BU17+BU21+BU22+BU23+BU26+BU27+BU28+BU29+BU30+BU44+BU45+BU46+BU47+BU50+BU51+BU52+BU53+BU54+BU55+BU58+BU59+BU60+BU61+BU62+BU65+BU66+BU67+BU68+BU71+BU72+BU73+BU74+BU77+BU78+BU79+BU82+BU83+BU87+BU88+BU89+BU92+BU93+BU94+BU95+BU98+BU99+BU100+BU103+BU104+BU105+BU106+BU107+BU110+BU111+BU112+BU113+BU114+BU117+BU118+BU119+BU120+BU121+BU124+BU125+BU126+BU127+BU128+BU129+BU130+BU133+BU134+BU135+BU136+BU137+BU140+BU141+BU142</f>
        <v>3889698.5999999996</v>
      </c>
      <c r="BV145" s="40">
        <f>BV8+BV9+BV10+BV15+BV16+BV17+BV21+BV22+BV23+BV26+BV27+BV28+BV29+BV30+BV44+BV45+BV46+BV47+BV50+BV51+BV52+BV53+BV54+BV55+BV58+BV59+BV60+BV61+BV62+BV65+BV66+BV67+BV68+BV71+BV72+BV73+BV74+BV77+BV78+BV79+BV82+BV83+BV87+BV88+BV89+BV92+BV93+BV94+BV95+BV98+BV99+BV100+BV103+BV104+BV105+BV106+BV107+BV110+BV111+BV112+BV113+BV114+BV117+BV118+BV119+BV120+BV121+BV124+BV125+BV126+BV127+BV128+BV129+BV130+BV133+BV134+BV135+BV136+BV137+BV140+BV141+BV142</f>
        <v>3048055.54</v>
      </c>
      <c r="BW145" s="40">
        <v>3717111.88</v>
      </c>
      <c r="BX145" s="20">
        <f t="shared" ref="BX145" si="1891">IF(BV145&lt;=0," ",IF(BU145&lt;=0," ",IF(BV145/BU145*100&gt;200,"СВ.200",BV145/BU145)))</f>
        <v>0.78362255111488599</v>
      </c>
      <c r="BY145" s="20">
        <f t="shared" ref="BY145" si="1892">IF(BW145=0," ",IF(BV145/BW145*100&gt;200,"св.200",BV145/BW145))</f>
        <v>0.82000640239001898</v>
      </c>
      <c r="BZ145" s="40">
        <f>BZ8+BZ9+BZ10+BZ15+BZ16+BZ17+BZ21+BZ22+BZ23+BZ26+BZ27+BZ28+BZ29+BZ30+BZ44+BZ45+BZ46+BZ47+BZ50+BZ51+BZ52+BZ53+BZ54+BZ55+BZ58+BZ59+BZ60+BZ61+BZ62+BZ65+BZ66+BZ67+BZ68+BZ71+BZ72+BZ73+BZ74+BZ77+BZ78+BZ79+BZ82+BZ83+BZ87+BZ88+BZ89+BZ92+BZ93+BZ94+BZ95+BZ98+BZ99+BZ100+BZ103+BZ104+BZ105+BZ106+BZ107+BZ110+BZ111+BZ112+BZ113+BZ114+BZ117+BZ118+BZ119+BZ120+BZ121+BZ124+BZ125+BZ126+BZ127+BZ128+BZ129+BZ130+BZ133+BZ134+BZ135+BZ136+BZ137+BZ140+BZ141+BZ142</f>
        <v>973178.97</v>
      </c>
      <c r="CA145" s="40">
        <f>CA8+CA9+CA10+CA15+CA16+CA17+CA21+CA22+CA23+CA26+CA27+CA28+CA29+CA30+CA44+CA45+CA46+CA47+CA50+CA51+CA52+CA53+CA54+CA55+CA58+CA59+CA60+CA61+CA62+CA65+CA66+CA67+CA68+CA71+CA72+CA73+CA74+CA77+CA78+CA79+CA82+CA83+CA87+CA88+CA89+CA92+CA93+CA94+CA95+CA98+CA99+CA100+CA103+CA104+CA105+CA106+CA107+CA110+CA111+CA112+CA113+CA114+CA117+CA118+CA119+CA120+CA121+CA124+CA125+CA126+CA127+CA128+CA129+CA130+CA133+CA134+CA135+CA136+CA137+CA140+CA141+CA142</f>
        <v>1656880.22</v>
      </c>
      <c r="CB145" s="40">
        <v>1650555</v>
      </c>
      <c r="CC145" s="20">
        <f t="shared" ref="CC145" si="1893">IF(CA145&lt;=0," ",IF(BZ145&lt;=0," ",IF(CA145/BZ145*100&gt;200,"СВ.200",CA145/BZ145)))</f>
        <v>1.7025442093143464</v>
      </c>
      <c r="CD145" s="20">
        <f t="shared" ref="CD145" si="1894">IF(CB145=0," ",IF(CA145/CB145*100&gt;200,"св.200",CA145/CB145))</f>
        <v>1.0038321776614532</v>
      </c>
      <c r="CE145" s="40">
        <f>CE8+CE9+CE10+CE15+CE16+CE17+CE21+CE22+CE23+CE26+CE27+CE28+CE29+CE30+CE44+CE45+CE46+CE47+CE50+CE51+CE52+CE53+CE54+CE55+CE58+CE59+CE60+CE61+CE62+CE65+CE66+CE67+CE68+CE71+CE72+CE73+CE74+CE77+CE78+CE79+CE82+CE83+CE87+CE88+CE89+CE92+CE93+CE94+CE95+CE98+CE99+CE100+CE103+CE104+CE105+CE106+CE107+CE110+CE111+CE112+CE113+CE114+CE117+CE118+CE119+CE120+CE121+CE124+CE125+CE126+CE127+CE128+CE129+CE130+CE133+CE134+CE135+CE136+CE137+CE140+CE141+CE142</f>
        <v>4571475.03</v>
      </c>
      <c r="CF145" s="40">
        <f>CF8+CF9+CF10+CF15+CF16+CF17+CF21+CF22+CF23+CF26+CF27+CF28+CF29+CF30+CF44+CF45+CF46+CF47+CF50+CF51+CF52+CF53+CF54+CF55+CF58+CF59+CF60+CF61+CF62+CF65+CF66+CF67+CF68+CF71+CF72+CF73+CF74+CF77+CF78+CF79+CF82+CF83+CF87+CF88+CF89+CF92+CF93+CF94+CF95+CF98+CF99+CF100+CF103+CF104+CF105+CF106+CF107+CF110+CF111+CF112+CF113+CF114+CF117+CF118+CF119+CF120+CF121+CF124+CF125+CF126+CF127+CF128+CF129+CF130+CF133+CF134+CF135+CF136+CF137+CF140+CF141+CF142</f>
        <v>2175516.4</v>
      </c>
      <c r="CG145" s="40">
        <v>6598940.8700000001</v>
      </c>
      <c r="CH145" s="20">
        <f t="shared" ref="CH145" si="1895">IF(CF145&lt;=0," ",IF(CE145&lt;=0," ",IF(CF145/CE145*100&gt;200,"СВ.200",CF145/CE145)))</f>
        <v>0.47588937612549964</v>
      </c>
      <c r="CI145" s="20">
        <f t="shared" ref="CI145" si="1896">IF(CG145=0," ",IF(CF145/CG145*100&gt;200,"св.200",CF145/CG145))</f>
        <v>0.32967660157257933</v>
      </c>
      <c r="CJ145" s="40">
        <f>CJ8+CJ9+CJ10+CJ15+CJ16+CJ17+CJ21+CJ22+CJ23+CJ26+CJ27+CJ28+CJ29+CJ30+CJ44+CJ45+CJ46+CJ47+CJ50+CJ51+CJ52+CJ53+CJ54+CJ55+CJ58+CJ59+CJ60+CJ61+CJ62+CJ65+CJ66+CJ67+CJ68+CJ71+CJ72+CJ73+CJ74+CJ77+CJ78+CJ79+CJ82+CJ83+CJ87+CJ88+CJ89+CJ92+CJ93+CJ94+CJ95+CJ98+CJ99+CJ100+CJ103+CJ104+CJ105+CJ106+CJ107+CJ110+CJ111+CJ112+CJ113+CJ114+CJ117+CJ118+CJ119+CJ120+CJ121+CJ124+CJ125+CJ126+CJ127+CJ128+CJ129+CJ130+CJ133+CJ134+CJ135+CJ136+CJ137+CJ140+CJ141+CJ142</f>
        <v>0</v>
      </c>
      <c r="CK145" s="40">
        <f>CK8+CK9+CK10+CK15+CK16+CK17+CK21+CK22+CK23+CK26+CK27+CK28+CK29+CK30+CK44+CK45+CK46+CK47+CK50+CK51+CK52+CK53+CK54+CK55+CK58+CK59+CK60+CK61+CK62+CK65+CK66+CK67+CK68+CK71+CK72+CK73+CK74+CK77+CK78+CK79+CK82+CK83+CK87+CK88+CK89+CK92+CK93+CK94+CK95+CK98+CK99+CK100+CK103+CK104+CK105+CK106+CK107+CK110+CK111+CK112+CK113+CK114+CK117+CK118+CK119+CK120+CK121+CK124+CK125+CK126+CK127+CK128+CK129+CK130+CK133+CK134+CK135+CK136+CK137+CK140+CK141+CK142</f>
        <v>0</v>
      </c>
      <c r="CL145" s="40">
        <v>0</v>
      </c>
      <c r="CM145" s="20" t="str">
        <f t="shared" ref="CM145" si="1897">IF(CK145&lt;=0," ",IF(CJ145&lt;=0," ",IF(CK145/CJ145*100&gt;200,"СВ.200",CK145/CJ145)))</f>
        <v xml:space="preserve"> </v>
      </c>
      <c r="CN145" s="20" t="str">
        <f t="shared" ref="CN145" si="1898">IF(CL145=0," ",IF(CK145/CL145*100&gt;200,"св.200",CK145/CL145))</f>
        <v xml:space="preserve"> </v>
      </c>
      <c r="CO145" s="40">
        <f>CO8+CO9+CO10+CO15+CO16+CO17+CO21+CO22+CO23+CO26+CO27+CO28+CO29+CO30+CO44+CO45+CO46+CO47+CO50+CO51+CO52+CO53+CO54+CO55+CO58+CO59+CO60+CO61+CO62+CO65+CO66+CO67+CO68+CO71+CO72+CO73+CO74+CO77+CO78+CO79+CO82+CO83+CO87+CO88+CO89+CO92+CO93+CO94+CO95+CO98+CO99+CO100+CO103+CO104+CO105+CO106+CO107+CO110+CO111+CO112+CO113+CO114+CO117+CO118+CO119+CO120+CO121+CO124+CO125+CO126+CO127+CO128+CO129+CO130+CO133+CO134+CO135+CO136+CO137+CO140+CO141+CO142</f>
        <v>4571475.03</v>
      </c>
      <c r="CP145" s="40">
        <f>CP8+CP9+CP10+CP15+CP16+CP17+CP21+CP22+CP23+CP26+CP27+CP28+CP29+CP30+CP44+CP45+CP46+CP47+CP50+CP51+CP52+CP53+CP54+CP55+CP58+CP59+CP60+CP61+CP62+CP65+CP66+CP67+CP68+CP71+CP72+CP73+CP74+CP77+CP78+CP79+CP82+CP83+CP87+CP88+CP89+CP92+CP93+CP94+CP95+CP98+CP99+CP100+CP103+CP104+CP105+CP106+CP107+CP110+CP111+CP112+CP113+CP114+CP117+CP118+CP119+CP120+CP121+CP124+CP125+CP126+CP127+CP128+CP129+CP130+CP133+CP134+CP135+CP136+CP137+CP140+CP141+CP142</f>
        <v>2175516.4</v>
      </c>
      <c r="CQ145" s="40">
        <v>6598940.8700000001</v>
      </c>
      <c r="CR145" s="20">
        <f t="shared" ref="CR145" si="1899">IF(CP145&lt;=0," ",IF(CO145&lt;=0," ",IF(CP145/CO145*100&gt;200,"СВ.200",CP145/CO145)))</f>
        <v>0.47588937612549964</v>
      </c>
      <c r="CS145" s="20">
        <f t="shared" ref="CS145" si="1900">IF(CQ145=0," ",IF(CP145/CQ145*100&gt;200,"св.200",CP145/CQ145))</f>
        <v>0.32967660157257933</v>
      </c>
      <c r="CT145" s="40">
        <f>CT8+CT9+CT10+CT15+CT16+CT17+CT21+CT22+CT23+CT26+CT27+CT28+CT29+CT30+CT44+CT45+CT46+CT47+CT50+CT51+CT52+CT53+CT54+CT55+CT58+CT59+CT60+CT61+CT62+CT65+CT66+CT67+CT68+CT71+CT72+CT73+CT74+CT77+CT78+CT79+CT82+CT83+CT87+CT88+CT89+CT92+CT93+CT94+CT95+CT98+CT99+CT100+CT103+CT104+CT105+CT106+CT107+CT110+CT111+CT112+CT113+CT114+CT117+CT118+CT119+CT120+CT121+CT124+CT125+CT126+CT127+CT128+CT129+CT130+CT133+CT134+CT135+CT136+CT137+CT140+CT141+CT142</f>
        <v>0</v>
      </c>
      <c r="CU145" s="40">
        <f>CU8+CU9+CU10+CU15+CU16+CU17+CU21+CU22+CU23+CU26+CU27+CU28+CU29+CU30+CU44+CU45+CU46+CU47+CU50+CU51+CU52+CU53+CU54+CU55+CU58+CU59+CU60+CU61+CU62+CU65+CU66+CU67+CU68+CU71+CU72+CU73+CU74+CU77+CU78+CU79+CU82+CU83+CU87+CU88+CU89+CU92+CU93+CU94+CU95+CU98+CU99+CU100+CU103+CU104+CU105+CU106+CU107+CU110+CU111+CU112+CU113+CU114+CU117+CU118+CU119+CU120+CU121+CU124+CU125+CU126+CU127+CU128+CU129+CU130+CU133+CU134+CU135+CU136+CU137+CU140+CU141+CU142</f>
        <v>0</v>
      </c>
      <c r="CV145" s="40">
        <v>0</v>
      </c>
      <c r="CW145" s="31" t="str">
        <f t="shared" si="1730"/>
        <v xml:space="preserve"> </v>
      </c>
      <c r="CX145" s="31" t="str">
        <f t="shared" si="1731"/>
        <v xml:space="preserve"> </v>
      </c>
      <c r="CY145" s="40">
        <f>CY8+CY9+CY10+CY15+CY16+CY17+CY21+CY22+CY23+CY26+CY27+CY28+CY29+CY30+CY44+CY45+CY46+CY47+CY50+CY51+CY52+CY53+CY54+CY55+CY58+CY59+CY60+CY61+CY62+CY65+CY66+CY67+CY68+CY71+CY72+CY73+CY74+CY77+CY78+CY79+CY82+CY83+CY87+CY88+CY89+CY92+CY93+CY94+CY95+CY98+CY99+CY100+CY103+CY104+CY105+CY106+CY107+CY110+CY111+CY112+CY113+CY114+CY117+CY118+CY119+CY120+CY121+CY124+CY125+CY126+CY127+CY128+CY129+CY130+CY133+CY134+CY135+CY136+CY137+CY140+CY141+CY142</f>
        <v>0</v>
      </c>
      <c r="CZ145" s="40">
        <f>CZ8+CZ9+CZ10+CZ15+CZ16+CZ17+CZ21+CZ22+CZ23+CZ26+CZ27+CZ28+CZ29+CZ30+CZ44+CZ45+CZ46+CZ47+CZ50+CZ51+CZ52+CZ53+CZ54+CZ55+CZ58+CZ59+CZ60+CZ61+CZ62+CZ65+CZ66+CZ67+CZ68+CZ71+CZ72+CZ73+CZ74+CZ77+CZ78+CZ79+CZ82+CZ83+CZ87+CZ88+CZ89+CZ92+CZ93+CZ94+CZ95+CZ98+CZ99+CZ100+CZ103+CZ104+CZ105+CZ106+CZ107+CZ110+CZ111+CZ112+CZ113+CZ114+CZ117+CZ118+CZ119+CZ120+CZ121+CZ124+CZ125+CZ126+CZ127+CZ128+CZ129+CZ130+CZ133+CZ134+CZ135+CZ136+CZ137+CZ140+CZ141+CZ142</f>
        <v>0</v>
      </c>
      <c r="DA145" s="40">
        <v>0</v>
      </c>
      <c r="DB145" s="20" t="str">
        <f t="shared" ref="DB145" si="1901">IF(CZ145&lt;=0," ",IF(CY145&lt;=0," ",IF(CZ145/CY145*100&gt;200,"СВ.200",CZ145/CY145)))</f>
        <v xml:space="preserve"> </v>
      </c>
      <c r="DC145" s="20" t="str">
        <f t="shared" ref="DC145" si="1902">IF(DA145=0," ",IF(CZ145/DA145*100&gt;200,"св.200",CZ145/DA145))</f>
        <v xml:space="preserve"> </v>
      </c>
      <c r="DD145" s="40">
        <f>DD8+DD9+DD10+DD15+DD16+DD17+DD21+DD22+DD23+DD26+DD27+DD28+DD29+DD30+DD44+DD45+DD46+DD47+DD50+DD51+DD52+DD53+DD54+DD55+DD58+DD59+DD60+DD61+DD62+DD65+DD66+DD67+DD68+DD71+DD72+DD73+DD74+DD77+DD78+DD79+DD82+DD83+DD87+DD88+DD89+DD92+DD93+DD94+DD95+DD98+DD99+DD100+DD103+DD104+DD105+DD106+DD107+DD110+DD111+DD112+DD113+DD114+DD117+DD118+DD119+DD120+DD121+DD124+DD125+DD126+DD127+DD128+DD129+DD130+DD133+DD134+DD135+DD136+DD137+DD140+DD141+DD142</f>
        <v>12304.64</v>
      </c>
      <c r="DE145" s="40">
        <f>DE8+DE9+DE10+DE15+DE16+DE17+DE21+DE22+DE23+DE26+DE27+DE28+DE29+DE30+DE44+DE45+DE46+DE47+DE50+DE51+DE52+DE53+DE54+DE55+DE58+DE59+DE60+DE61+DE62+DE65+DE66+DE67+DE68+DE71+DE72+DE73+DE74+DE77+DE78+DE79+DE82+DE83+DE87+DE88+DE89+DE92+DE93+DE94+DE95+DE98+DE99+DE100+DE103+DE104+DE105+DE106+DE107+DE110+DE111+DE112+DE113+DE114+DE117+DE118+DE119+DE120+DE121+DE124+DE125+DE126+DE127+DE128+DE129+DE130+DE133+DE134+DE135+DE136+DE137+DE140+DE141+DE142</f>
        <v>64056.18</v>
      </c>
      <c r="DF145" s="40">
        <v>95186.21</v>
      </c>
      <c r="DG145" s="30" t="str">
        <f t="shared" ref="DG145" si="1903">IF(DE145&lt;=0," ",IF(DD145&lt;=0," ",IF(DE145/DD145*100&gt;200,"СВ.200",DE145/DD145)))</f>
        <v>СВ.200</v>
      </c>
      <c r="DH145" s="30">
        <f t="shared" ref="DH145" si="1904">IF(DF145=0," ",IF(DE145/DF145*100&gt;200,"св.200",DE145/DF145))</f>
        <v>0.672956513343687</v>
      </c>
      <c r="DI145" s="40">
        <f>DI8+DI9+DI10+DI15+DI16+DI17+DI21+DI22+DI23+DI26+DI27+DI28+DI29+DI30+DI44+DI45+DI46+DI47+DI50+DI51+DI52+DI53+DI54+DI55+DI58+DI59+DI60+DI61+DI62+DI65+DI66+DI67+DI68+DI71+DI72+DI73+DI74+DI77+DI78+DI79+DI82+DI83+DI87+DI88+DI89+DI92+DI93+DI94+DI95+DI98+DI99+DI100+DI103+DI104+DI105+DI106+DI107+DI110+DI111+DI112+DI113+DI114+DI117+DI118+DI119+DI120+DI121+DI124+DI125+DI126+DI127+DI128+DI129+DI130+DI133+DI134+DI135+DI136+DI137+DI140+DI141+DI142</f>
        <v>225478.27</v>
      </c>
      <c r="DJ145" s="40">
        <v>-100279.47000000002</v>
      </c>
      <c r="DK145" s="20">
        <f t="shared" si="1667"/>
        <v>-2.2484988203467764</v>
      </c>
      <c r="DL145" s="40">
        <f>DL8+DL9+DL10+DL15+DL16+DL17+DL21+DL22+DL23+DL26+DL27+DL28+DL29+DL30+DL44+DL45+DL46+DL47+DL50+DL51+DL52+DL53+DL54+DL55+DL58+DL59+DL60+DL61+DL62+DL65+DL66+DL67+DL68+DL71+DL72+DL73+DL74+DL77+DL78+DL79+DL82+DL83+DL87+DL88+DL89+DL92+DL93+DL94+DL95+DL98+DL99+DL100+DL103+DL104+DL105+DL106+DL107+DL110+DL111+DL112+DL113+DL114+DL117+DL118+DL119+DL120+DL121+DL124+DL125+DL126+DL127+DL128+DL129+DL130+DL133+DL134+DL135+DL136+DL137+DL140+DL141+DL142</f>
        <v>342872.37</v>
      </c>
      <c r="DM145" s="40">
        <f>DM8+DM9+DM10+DM15+DM16+DM17+DM21+DM22+DM23+DM26+DM27+DM28+DM29+DM30+DM44+DM45+DM46+DM47+DM50+DM51+DM52+DM53+DM54+DM55+DM58+DM59+DM60+DM61+DM62+DM65+DM66+DM67+DM68+DM71+DM72+DM73+DM74+DM77+DM78+DM79+DM82+DM83+DM87+DM88+DM89+DM92+DM93+DM94+DM95+DM98+DM99+DM100+DM103+DM104+DM105+DM106+DM107+DM110+DM111+DM112+DM113+DM114+DM117+DM118+DM119+DM120+DM121+DM124+DM125+DM126+DM127+DM128+DM129+DM130+DM133+DM134+DM135+DM136+DM137+DM140+DM141+DM142</f>
        <v>434136.7900000001</v>
      </c>
      <c r="DN145" s="40">
        <v>524947.8899999999</v>
      </c>
      <c r="DO145" s="20">
        <f t="shared" ref="DO145" si="1905">IF(DM145&lt;=0," ",IF(DL145&lt;=0," ",IF(DM145/DL145*100&gt;200,"СВ.200",DM145/DL145)))</f>
        <v>1.2661760701219527</v>
      </c>
      <c r="DP145" s="20">
        <f t="shared" ref="DP145" si="1906">IF(DN145=0," ",IF(DM145/DN145*100&gt;200,"св.200",DM145/DN145))</f>
        <v>0.82700930562841235</v>
      </c>
      <c r="DQ145" s="40">
        <f>DQ8+DQ9+DQ10+DQ15+DQ16+DQ17+DQ21+DQ22+DQ23+DQ26+DQ27+DQ28+DQ29+DQ30+DQ44+DQ45+DQ46+DQ47+DQ50+DQ51+DQ52+DQ53+DQ54+DQ55+DQ58+DQ59+DQ60+DQ61+DQ62+DQ65+DQ66+DQ67+DQ68+DQ71+DQ72+DQ73+DQ74+DQ77+DQ78+DQ79+DQ82+DQ83+DQ87+DQ88+DQ89+DQ92+DQ93+DQ94+DQ95+DQ98+DQ99+DQ100+DQ103+DQ104+DQ105+DQ106+DQ107+DQ110+DQ111+DQ112+DQ113+DQ114+DQ117+DQ118+DQ119+DQ120+DQ121+DQ124+DQ125+DQ126+DQ127+DQ128+DQ129+DQ130+DQ133+DQ134+DQ135+DQ136+DQ137+DQ140+DQ141+DQ142</f>
        <v>4511629.1400000006</v>
      </c>
      <c r="DR145" s="40">
        <f>DR8+DR9+DR10+DR15+DR16+DR17+DR21+DR22+DR23+DR26+DR27+DR28+DR29+DR30+DR44+DR45+DR46+DR47+DR50+DR51+DR52+DR53+DR54+DR55+DR58+DR59+DR60+DR61+DR62+DR65+DR66+DR67+DR68+DR71+DR72+DR73+DR74+DR77+DR78+DR79+DR82+DR83+DR87+DR88+DR89+DR92+DR93+DR94+DR95+DR98+DR99+DR100+DR103+DR104+DR105+DR106+DR107+DR110+DR111+DR112+DR113+DR114+DR117+DR118+DR119+DR120+DR121+DR124+DR125+DR126+DR127+DR128+DR129+DR130+DR133+DR134+DR135+DR136+DR137+DR140+DR141+DR142</f>
        <v>2103332.4000000004</v>
      </c>
      <c r="DS145" s="40">
        <v>1963538.2000000004</v>
      </c>
      <c r="DT145" s="20">
        <f t="shared" si="1870"/>
        <v>0.46620241485540193</v>
      </c>
      <c r="DU145" s="20">
        <f t="shared" si="1871"/>
        <v>1.071195049834019</v>
      </c>
      <c r="DV145" s="61"/>
      <c r="DW145" s="61"/>
      <c r="DX145" s="61"/>
      <c r="DY145" s="61"/>
      <c r="DZ145" s="61"/>
      <c r="EA145" s="61"/>
      <c r="EB145" s="61"/>
      <c r="EC145" s="61"/>
      <c r="ED145" s="61"/>
      <c r="EE145" s="61"/>
      <c r="EF145" s="61"/>
      <c r="EG145" s="61"/>
      <c r="EH145" s="61"/>
      <c r="EI145" s="61"/>
      <c r="EJ145" s="61"/>
      <c r="EK145" s="61"/>
      <c r="EL145" s="61"/>
      <c r="EM145" s="61"/>
      <c r="EN145" s="61"/>
    </row>
    <row r="146" spans="1:144" ht="15.75" customHeight="1" x14ac:dyDescent="0.25">
      <c r="B146" s="68"/>
      <c r="C146" s="68"/>
    </row>
    <row r="147" spans="1:144" ht="15.75" customHeight="1" x14ac:dyDescent="0.25">
      <c r="B147" s="69"/>
      <c r="C147" s="69"/>
    </row>
    <row r="148" spans="1:144" ht="15.75" customHeight="1" x14ac:dyDescent="0.25">
      <c r="B148" s="69"/>
      <c r="C148" s="69"/>
    </row>
    <row r="149" spans="1:144" ht="15.75" customHeight="1" x14ac:dyDescent="0.2"/>
    <row r="150" spans="1:144" ht="15.75" customHeight="1" x14ac:dyDescent="0.2"/>
    <row r="151" spans="1:144" ht="15.75" customHeight="1" x14ac:dyDescent="0.2"/>
    <row r="152" spans="1:144" ht="15.75" customHeight="1" x14ac:dyDescent="0.2"/>
    <row r="153" spans="1:144" ht="15.75" customHeight="1" x14ac:dyDescent="0.2"/>
    <row r="154" spans="1:144" ht="15.75" customHeight="1" x14ac:dyDescent="0.2"/>
  </sheetData>
  <mergeCells count="28">
    <mergeCell ref="DQ3:DU3"/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  <mergeCell ref="DD3:DH3"/>
    <mergeCell ref="DL3:DP3"/>
    <mergeCell ref="DI3:DK3"/>
    <mergeCell ref="CO3:CS3"/>
    <mergeCell ref="AG3:AK3"/>
    <mergeCell ref="AQ3:AU3"/>
    <mergeCell ref="CJ3:CN3"/>
    <mergeCell ref="CY3:DC3"/>
    <mergeCell ref="BK3:BO3"/>
    <mergeCell ref="CE3:CI3"/>
    <mergeCell ref="BP3:BT3"/>
    <mergeCell ref="BU3:BY3"/>
    <mergeCell ref="BZ3:CD3"/>
    <mergeCell ref="B146:C146"/>
    <mergeCell ref="B147:C147"/>
    <mergeCell ref="B148:C148"/>
    <mergeCell ref="AL3:AP3"/>
  </mergeCells>
  <pageMargins left="0.59055118110236227" right="0.59055118110236227" top="0.19685039370078741" bottom="0.19685039370078741" header="0" footer="0"/>
  <pageSetup paperSize="8" scale="70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Пануева Светлана Александровна</cp:lastModifiedBy>
  <cp:lastPrinted>2022-04-22T08:24:27Z</cp:lastPrinted>
  <dcterms:created xsi:type="dcterms:W3CDTF">2014-07-22T12:54:56Z</dcterms:created>
  <dcterms:modified xsi:type="dcterms:W3CDTF">2024-07-24T12:10:31Z</dcterms:modified>
</cp:coreProperties>
</file>